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a\Desktop\Redline Prop\Nahoon Valley Development\Electrical\Sub Rates\"/>
    </mc:Choice>
  </mc:AlternateContent>
  <xr:revisionPtr revIDLastSave="0" documentId="8_{EF582338-A6E0-4BD3-8662-AD822AB518CD}" xr6:coauthVersionLast="47" xr6:coauthVersionMax="47" xr10:uidLastSave="{00000000-0000-0000-0000-000000000000}"/>
  <bookViews>
    <workbookView xWindow="-120" yWindow="-120" windowWidth="20730" windowHeight="11160" activeTab="2" xr2:uid="{00000000-000D-0000-FFFF-FFFF00000000}"/>
  </bookViews>
  <sheets>
    <sheet name="Cover Page" sheetId="14" r:id="rId1"/>
    <sheet name="Sch. 000" sheetId="13" r:id="rId2"/>
    <sheet name="Sched No. 600" sheetId="1" r:id="rId3"/>
  </sheets>
  <definedNames>
    <definedName name="_xlnm.Print_Area" localSheetId="0">'Cover Page'!$A$1:$I$26</definedName>
    <definedName name="_xlnm.Print_Area" localSheetId="1">'Sch. 000'!$A$1:$P$179</definedName>
    <definedName name="_xlnm.Print_Area" localSheetId="2">'Sched No. 600'!$C$1:$AK$128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2" i="1" l="1"/>
  <c r="K71" i="1"/>
  <c r="N179" i="13" l="1"/>
  <c r="O179" i="13"/>
  <c r="AB114" i="1" l="1"/>
  <c r="AB115" i="1"/>
  <c r="AB116" i="1"/>
  <c r="AB117" i="1"/>
  <c r="AB118" i="1"/>
  <c r="AB119" i="1"/>
  <c r="AB120" i="1"/>
  <c r="AB111" i="1"/>
  <c r="AB112" i="1"/>
  <c r="AB113" i="1"/>
  <c r="AB7" i="1" l="1"/>
  <c r="AB8" i="1"/>
  <c r="AB9" i="1"/>
  <c r="AB10" i="1"/>
  <c r="AB11" i="1"/>
  <c r="AB12" i="1"/>
  <c r="AB13" i="1"/>
  <c r="AB14" i="1"/>
  <c r="AB15" i="1"/>
  <c r="AB16" i="1"/>
  <c r="AB17" i="1"/>
  <c r="AB18" i="1"/>
  <c r="AB19" i="1"/>
  <c r="AB20" i="1"/>
  <c r="AB21" i="1"/>
  <c r="AB22" i="1"/>
  <c r="AB23" i="1"/>
  <c r="AB24" i="1"/>
  <c r="AB25"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5" i="1"/>
  <c r="AB107" i="1"/>
  <c r="AB108" i="1"/>
  <c r="AB109" i="1"/>
  <c r="AB110" i="1"/>
  <c r="AB121" i="1"/>
  <c r="AB122" i="1"/>
  <c r="AB123" i="1"/>
  <c r="AB124" i="1"/>
  <c r="AB125" i="1"/>
  <c r="AB126" i="1"/>
  <c r="AB127" i="1"/>
  <c r="AB6" i="1"/>
  <c r="Y6" i="1"/>
  <c r="M179" i="13"/>
  <c r="J106" i="1" l="1"/>
  <c r="Y7" i="1"/>
  <c r="Y8" i="1"/>
  <c r="Y9" i="1"/>
  <c r="Y10" i="1"/>
  <c r="Y11" i="1"/>
  <c r="Y12" i="1"/>
  <c r="Y13" i="1"/>
  <c r="Y14" i="1"/>
  <c r="Y15" i="1"/>
  <c r="Y16" i="1"/>
  <c r="Y17" i="1"/>
  <c r="Y18" i="1"/>
  <c r="Y19" i="1"/>
  <c r="Y20" i="1"/>
  <c r="Y21" i="1"/>
  <c r="Y22" i="1"/>
  <c r="Y23" i="1"/>
  <c r="Y24" i="1"/>
  <c r="Y25"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7" i="1"/>
  <c r="Y88" i="1"/>
  <c r="Y89" i="1"/>
  <c r="Y90" i="1"/>
  <c r="Y91" i="1"/>
  <c r="Y92" i="1"/>
  <c r="Y93" i="1"/>
  <c r="Y94" i="1"/>
  <c r="Y95" i="1"/>
  <c r="Y96" i="1"/>
  <c r="Y97" i="1"/>
  <c r="Y98" i="1"/>
  <c r="Y99" i="1"/>
  <c r="Y100" i="1"/>
  <c r="Y101" i="1"/>
  <c r="Y102" i="1"/>
  <c r="Y103" i="1"/>
  <c r="Y105" i="1"/>
  <c r="Y107" i="1"/>
  <c r="Y108" i="1"/>
  <c r="Y109" i="1"/>
  <c r="Y110" i="1"/>
  <c r="W6" i="1"/>
  <c r="L179" i="13"/>
  <c r="AB106" i="1" l="1"/>
  <c r="Y106" i="1"/>
  <c r="K179" i="13"/>
  <c r="W7" i="1" l="1"/>
  <c r="W8" i="1"/>
  <c r="W9" i="1"/>
  <c r="W10" i="1"/>
  <c r="W11" i="1"/>
  <c r="W12" i="1"/>
  <c r="W13" i="1"/>
  <c r="W14" i="1"/>
  <c r="W15" i="1"/>
  <c r="W16" i="1"/>
  <c r="W17" i="1"/>
  <c r="W18" i="1"/>
  <c r="W19" i="1"/>
  <c r="W20" i="1"/>
  <c r="W21" i="1"/>
  <c r="W22" i="1"/>
  <c r="W23" i="1"/>
  <c r="W24" i="1"/>
  <c r="W25"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5" i="1"/>
  <c r="W106" i="1"/>
  <c r="W107" i="1"/>
  <c r="W108" i="1"/>
  <c r="W109" i="1"/>
  <c r="W110" i="1"/>
  <c r="J179" i="13" l="1"/>
  <c r="I179" i="13" l="1"/>
  <c r="J26" i="1" l="1"/>
  <c r="Q42" i="1"/>
  <c r="M42" i="1"/>
  <c r="O42" i="1"/>
  <c r="AB26" i="1" l="1"/>
  <c r="Y26" i="1"/>
  <c r="W26" i="1"/>
  <c r="K26" i="1"/>
  <c r="K42" i="1"/>
  <c r="Q6" i="1" l="1"/>
  <c r="H125" i="13"/>
  <c r="H179" i="13" s="1"/>
  <c r="Q87" i="1" l="1"/>
  <c r="Q88" i="1"/>
  <c r="Q89" i="1"/>
  <c r="Q90" i="1"/>
  <c r="Q91" i="1"/>
  <c r="Q92" i="1"/>
  <c r="Q93" i="1"/>
  <c r="Q94" i="1"/>
  <c r="Q95" i="1"/>
  <c r="Q96" i="1"/>
  <c r="Q97" i="1"/>
  <c r="Q98" i="1"/>
  <c r="Q99" i="1"/>
  <c r="Q100" i="1"/>
  <c r="Q101" i="1"/>
  <c r="Q102" i="1"/>
  <c r="Q103" i="1"/>
  <c r="Q105" i="1"/>
  <c r="Q106" i="1"/>
  <c r="Q107" i="1"/>
  <c r="Q108" i="1"/>
  <c r="J104" i="1"/>
  <c r="Q7" i="1"/>
  <c r="Q8" i="1"/>
  <c r="Q9" i="1"/>
  <c r="Q10" i="1"/>
  <c r="Q11" i="1"/>
  <c r="Q12" i="1"/>
  <c r="Q13" i="1"/>
  <c r="Q14" i="1"/>
  <c r="Q15" i="1"/>
  <c r="Q16" i="1"/>
  <c r="Q17" i="1"/>
  <c r="Q18" i="1"/>
  <c r="Q19" i="1"/>
  <c r="Q20" i="1"/>
  <c r="Q21" i="1"/>
  <c r="Q22" i="1"/>
  <c r="Q23" i="1"/>
  <c r="Q24" i="1"/>
  <c r="Q25" i="1"/>
  <c r="Q27" i="1"/>
  <c r="Q28" i="1"/>
  <c r="Q29" i="1"/>
  <c r="Q30" i="1"/>
  <c r="Q31" i="1"/>
  <c r="Q32" i="1"/>
  <c r="Q33" i="1"/>
  <c r="Q34" i="1"/>
  <c r="Q35" i="1"/>
  <c r="Q36" i="1"/>
  <c r="Q37" i="1"/>
  <c r="Q38" i="1"/>
  <c r="Q39" i="1"/>
  <c r="Q40" i="1"/>
  <c r="Q41"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O6" i="1"/>
  <c r="AB104" i="1" l="1"/>
  <c r="Q104" i="1"/>
  <c r="AB128" i="1"/>
  <c r="Y104" i="1"/>
  <c r="W104" i="1"/>
  <c r="W128" i="1" s="1"/>
  <c r="Q128" i="1"/>
  <c r="O7" i="1" l="1"/>
  <c r="O8" i="1"/>
  <c r="O9" i="1"/>
  <c r="O10" i="1"/>
  <c r="O11" i="1"/>
  <c r="O12" i="1"/>
  <c r="O13" i="1"/>
  <c r="O14" i="1"/>
  <c r="O15" i="1"/>
  <c r="O16" i="1"/>
  <c r="O17" i="1"/>
  <c r="O18" i="1"/>
  <c r="O19" i="1"/>
  <c r="O20" i="1"/>
  <c r="O21" i="1"/>
  <c r="O22" i="1"/>
  <c r="O23" i="1"/>
  <c r="O24" i="1"/>
  <c r="O25" i="1"/>
  <c r="O27" i="1"/>
  <c r="O28" i="1"/>
  <c r="O29" i="1"/>
  <c r="O30" i="1"/>
  <c r="O31" i="1"/>
  <c r="O32" i="1"/>
  <c r="O33" i="1"/>
  <c r="O34" i="1"/>
  <c r="O35" i="1"/>
  <c r="O36" i="1"/>
  <c r="O37" i="1"/>
  <c r="O38" i="1"/>
  <c r="O39" i="1"/>
  <c r="O40" i="1"/>
  <c r="O41"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M7" i="1"/>
  <c r="M8" i="1"/>
  <c r="M9" i="1"/>
  <c r="M10" i="1"/>
  <c r="M11" i="1"/>
  <c r="M12" i="1"/>
  <c r="M13" i="1"/>
  <c r="M14" i="1"/>
  <c r="M15" i="1"/>
  <c r="M16" i="1"/>
  <c r="M17" i="1"/>
  <c r="M18" i="1"/>
  <c r="M19" i="1"/>
  <c r="M20" i="1"/>
  <c r="M21" i="1"/>
  <c r="M22" i="1"/>
  <c r="M23" i="1"/>
  <c r="M24" i="1"/>
  <c r="M25" i="1"/>
  <c r="M27" i="1"/>
  <c r="M28" i="1"/>
  <c r="M29" i="1"/>
  <c r="M30" i="1"/>
  <c r="M31" i="1"/>
  <c r="M32" i="1"/>
  <c r="M33" i="1"/>
  <c r="M34" i="1"/>
  <c r="M35" i="1"/>
  <c r="M36" i="1"/>
  <c r="M37" i="1"/>
  <c r="M38" i="1"/>
  <c r="M39" i="1"/>
  <c r="M40" i="1"/>
  <c r="M41"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6" i="1"/>
  <c r="O4" i="1"/>
  <c r="Q4" i="1" s="1"/>
  <c r="O128" i="1" l="1"/>
  <c r="M128" i="1"/>
  <c r="F122" i="13"/>
  <c r="F123" i="13"/>
  <c r="F124" i="13"/>
  <c r="F125" i="13"/>
  <c r="G125" i="13" s="1"/>
  <c r="F126" i="13"/>
  <c r="F127" i="13"/>
  <c r="F128" i="13"/>
  <c r="F129" i="13"/>
  <c r="F130" i="13"/>
  <c r="F131" i="13"/>
  <c r="F132" i="13"/>
  <c r="F133" i="13"/>
  <c r="F134" i="13"/>
  <c r="F135" i="13"/>
  <c r="F136" i="13"/>
  <c r="F137" i="13"/>
  <c r="F138" i="13"/>
  <c r="F139" i="13"/>
  <c r="F140" i="13"/>
  <c r="F141" i="13"/>
  <c r="F142" i="13"/>
  <c r="F143" i="13"/>
  <c r="F144" i="13"/>
  <c r="F145" i="13"/>
  <c r="F146" i="13"/>
  <c r="F147" i="13"/>
  <c r="F148" i="13"/>
  <c r="F149" i="13"/>
  <c r="F150" i="13"/>
  <c r="F151" i="13"/>
  <c r="F152" i="13"/>
  <c r="F153" i="13"/>
  <c r="F154" i="13"/>
  <c r="F155" i="13"/>
  <c r="F156" i="13"/>
  <c r="F157" i="13"/>
  <c r="F158" i="13"/>
  <c r="F159" i="13"/>
  <c r="F160" i="13"/>
  <c r="F161" i="13"/>
  <c r="F121" i="13"/>
  <c r="K81" i="1"/>
  <c r="K82" i="1"/>
  <c r="K83" i="1"/>
  <c r="K84" i="1"/>
  <c r="K85" i="1"/>
  <c r="K86" i="1"/>
  <c r="K87" i="1"/>
  <c r="K88" i="1"/>
  <c r="K89" i="1"/>
  <c r="K90" i="1"/>
  <c r="K91" i="1"/>
  <c r="K92" i="1"/>
  <c r="K93" i="1"/>
  <c r="K94" i="1"/>
  <c r="K95" i="1"/>
  <c r="K96" i="1"/>
  <c r="K97" i="1"/>
  <c r="K80" i="1"/>
  <c r="K46" i="1"/>
  <c r="K47" i="1"/>
  <c r="K48" i="1"/>
  <c r="K49" i="1"/>
  <c r="K50" i="1"/>
  <c r="K51" i="1"/>
  <c r="K52" i="1"/>
  <c r="K53" i="1"/>
  <c r="K54" i="1"/>
  <c r="K55" i="1"/>
  <c r="K56" i="1"/>
  <c r="K57" i="1"/>
  <c r="K58" i="1"/>
  <c r="K59" i="1"/>
  <c r="K60" i="1"/>
  <c r="K61" i="1"/>
  <c r="K62" i="1"/>
  <c r="K63" i="1"/>
  <c r="K64" i="1"/>
  <c r="K65" i="1"/>
  <c r="K66" i="1"/>
  <c r="K67" i="1"/>
  <c r="K68" i="1"/>
  <c r="K69" i="1"/>
  <c r="K45" i="1"/>
  <c r="K7" i="1"/>
  <c r="K8" i="1"/>
  <c r="K9" i="1"/>
  <c r="K10" i="1"/>
  <c r="K11" i="1"/>
  <c r="K12" i="1"/>
  <c r="K13" i="1"/>
  <c r="K14" i="1"/>
  <c r="K15" i="1"/>
  <c r="K16" i="1"/>
  <c r="K17" i="1"/>
  <c r="K18" i="1"/>
  <c r="K19" i="1"/>
  <c r="K20" i="1"/>
  <c r="K21" i="1"/>
  <c r="K22" i="1"/>
  <c r="K23" i="1"/>
  <c r="K24" i="1"/>
  <c r="K25" i="1"/>
  <c r="K27" i="1"/>
  <c r="K28" i="1"/>
  <c r="K29" i="1"/>
  <c r="K30" i="1"/>
  <c r="K31" i="1"/>
  <c r="K32" i="1"/>
  <c r="K33" i="1"/>
  <c r="K34" i="1"/>
  <c r="K35" i="1"/>
  <c r="K36" i="1"/>
  <c r="K37" i="1"/>
  <c r="K38" i="1"/>
  <c r="K39" i="1"/>
  <c r="K40" i="1"/>
  <c r="K41" i="1"/>
  <c r="K6" i="1"/>
  <c r="P125" i="13" l="1"/>
  <c r="P179" i="13" s="1"/>
  <c r="G179" i="13"/>
  <c r="X86" i="1"/>
  <c r="Y86" i="1" s="1"/>
  <c r="Y128" i="1" s="1"/>
  <c r="F166" i="13"/>
  <c r="F174" i="13" s="1"/>
  <c r="F179" i="13" s="1"/>
  <c r="K43" i="1"/>
  <c r="K122" i="1" s="1"/>
  <c r="K78" i="1"/>
  <c r="K124" i="1" s="1"/>
  <c r="K120" i="1"/>
  <c r="K126" i="1" s="1"/>
  <c r="K128" i="1" l="1"/>
</calcChain>
</file>

<file path=xl/sharedStrings.xml><?xml version="1.0" encoding="utf-8"?>
<sst xmlns="http://schemas.openxmlformats.org/spreadsheetml/2006/main" count="420" uniqueCount="314">
  <si>
    <t>ELECTRICAL INSTALLATION</t>
  </si>
  <si>
    <t>Schedule No. 600 : Site Reticulation</t>
  </si>
  <si>
    <t>Item</t>
  </si>
  <si>
    <t>Description</t>
  </si>
  <si>
    <t>Unit</t>
  </si>
  <si>
    <t>Qty</t>
  </si>
  <si>
    <t>Rate</t>
  </si>
  <si>
    <t>Amount</t>
  </si>
  <si>
    <t>MV Switchgear</t>
  </si>
  <si>
    <t>1.1</t>
  </si>
  <si>
    <t>Supply, install and commission in the Transformer Room 500kVA 11,000/400V Transformer unit with cable end boxes on both MV and LV terminals</t>
  </si>
  <si>
    <t>1.2</t>
  </si>
  <si>
    <t>Earthing of Transformer</t>
  </si>
  <si>
    <t>1.3</t>
  </si>
  <si>
    <t>Metering Unit to Local Municipality or Eskom specifications</t>
  </si>
  <si>
    <t>1.4</t>
  </si>
  <si>
    <t>Earthing of Metering Unit</t>
  </si>
  <si>
    <t>1.5</t>
  </si>
  <si>
    <t>Programming of Metering Unit</t>
  </si>
  <si>
    <t>MV Cables - Supply and Install 11kV XLPE Cables</t>
  </si>
  <si>
    <t>2.1</t>
  </si>
  <si>
    <t>25mm² 3-Core 6.35/11kV cable in trench, sleeves or as required</t>
  </si>
  <si>
    <t>m</t>
  </si>
  <si>
    <t>2.2</t>
  </si>
  <si>
    <t>Outdoor termination of 25mm² 3-core XLPE cable</t>
  </si>
  <si>
    <t>No.</t>
  </si>
  <si>
    <t>2.3</t>
  </si>
  <si>
    <t>Indoor termination of 25mm² 3-core XLPE cable</t>
  </si>
  <si>
    <t>Standby Generator</t>
  </si>
  <si>
    <t>3.1</t>
  </si>
  <si>
    <t>Supply, install and commission in the Generator Room a 600kVA Prime Rated Indoor Type Generator unit complete with an Automatic Change-Over Panel and 1000L Diesel Tank</t>
  </si>
  <si>
    <t>3.2</t>
  </si>
  <si>
    <t>Supply and install sound attenuators</t>
  </si>
  <si>
    <t>3.3</t>
  </si>
  <si>
    <t>Supply first fill for diesel - 1000L</t>
  </si>
  <si>
    <t>Litre</t>
  </si>
  <si>
    <t>3.4</t>
  </si>
  <si>
    <t>Earthing of generator</t>
  </si>
  <si>
    <t>Low-Voltage (LV) Cables - supply and install 600/1000V PVC/PVC/SWA/PVC copper cable laid in trenches or fixed to cable trays (cable trays measured elsewhere)</t>
  </si>
  <si>
    <t>4.1</t>
  </si>
  <si>
    <t>185mm² 4-core cable</t>
  </si>
  <si>
    <t>4.2</t>
  </si>
  <si>
    <t>95mm² 4-core cable</t>
  </si>
  <si>
    <t>4.3</t>
  </si>
  <si>
    <t>70mm² 4-core cable</t>
  </si>
  <si>
    <t>4.4</t>
  </si>
  <si>
    <t>35mm² 4-core cable</t>
  </si>
  <si>
    <t>4.5</t>
  </si>
  <si>
    <t>25mm² 4-core cable</t>
  </si>
  <si>
    <t>4.6</t>
  </si>
  <si>
    <t>6mm² 2-core cable</t>
  </si>
  <si>
    <t>4.7</t>
  </si>
  <si>
    <t>4mm² 2-core cable</t>
  </si>
  <si>
    <t xml:space="preserve">Cable Terminations - supply and install cable terminations for 600/1000V PVC/PVC/SWA/PVC copper cables </t>
  </si>
  <si>
    <t>5.1</t>
  </si>
  <si>
    <t>5.2</t>
  </si>
  <si>
    <t>5.3</t>
  </si>
  <si>
    <t>5.4</t>
  </si>
  <si>
    <t>5.5</t>
  </si>
  <si>
    <t>5.6</t>
  </si>
  <si>
    <t>5.7</t>
  </si>
  <si>
    <t>Earthing - bare copper earth conductor installed and strapped to cable (cable measured elsewhere) and building earthing</t>
  </si>
  <si>
    <t>6.1</t>
  </si>
  <si>
    <t>70mm² BCEW</t>
  </si>
  <si>
    <t>6.2</t>
  </si>
  <si>
    <t>50mm² BCEW</t>
  </si>
  <si>
    <t>6.3</t>
  </si>
  <si>
    <t>25mm² BCEW</t>
  </si>
  <si>
    <t>6.4</t>
  </si>
  <si>
    <t>16mm² BCEW</t>
  </si>
  <si>
    <t>SCH. 600_SUB-TOTAL PAGE 1 : CARRIED FORWARD TO SCHEDULE 600 SUMMARY PAGE</t>
  </si>
  <si>
    <t>Earth Conductor Termination - termination for bare insulated copper conductors including lugs and connections</t>
  </si>
  <si>
    <t>7.1</t>
  </si>
  <si>
    <t>7.2</t>
  </si>
  <si>
    <t>7.3</t>
  </si>
  <si>
    <t>7.4</t>
  </si>
  <si>
    <t>Sleeves - Sleeve piping including short lengths and jointing, laid in trench (trench filling measured elsewhere)</t>
  </si>
  <si>
    <t>8.1</t>
  </si>
  <si>
    <t>32mm diameter sleeve</t>
  </si>
  <si>
    <t>8.2</t>
  </si>
  <si>
    <t>50mm diameter sleeve</t>
  </si>
  <si>
    <t>8.3</t>
  </si>
  <si>
    <t>110mm diameter sleeve</t>
  </si>
  <si>
    <t>Manholes with Covers</t>
  </si>
  <si>
    <t>9.1</t>
  </si>
  <si>
    <t>600mm x 600mm x 800mm (deep) manholes</t>
  </si>
  <si>
    <t>9.2</t>
  </si>
  <si>
    <t>Medium duty covers for 600mm x 600mm manholes</t>
  </si>
  <si>
    <t>Excavation of cable and sleeve pipe trenches including bedding, covering, backfilling and compaction</t>
  </si>
  <si>
    <t>10.1</t>
  </si>
  <si>
    <t>Pickable Soil</t>
  </si>
  <si>
    <t>m³</t>
  </si>
  <si>
    <t>10.2</t>
  </si>
  <si>
    <t>Soft Rock</t>
  </si>
  <si>
    <t>10.3</t>
  </si>
  <si>
    <t>Hard Rock</t>
  </si>
  <si>
    <t>10.4</t>
  </si>
  <si>
    <t>Extra-over for cable sleeve pipe trenches under roads, buildings, parking areas and paved areas (refer to specifications for compaction and tests</t>
  </si>
  <si>
    <t>Sundries</t>
  </si>
  <si>
    <t>11.1</t>
  </si>
  <si>
    <t>Cable warning tape placed 300mm above cables in excavations</t>
  </si>
  <si>
    <t>11.2</t>
  </si>
  <si>
    <t>Concrete Plinths for Distribution Kiosks</t>
  </si>
  <si>
    <t>11.3</t>
  </si>
  <si>
    <t>Concrete Cable Markers</t>
  </si>
  <si>
    <t>11.4</t>
  </si>
  <si>
    <t>Supply and install the following signage on the outside of the Generator Building (Block W):</t>
  </si>
  <si>
    <t>11.4.1</t>
  </si>
  <si>
    <r>
      <t>"</t>
    </r>
    <r>
      <rPr>
        <b/>
        <sz val="9"/>
        <rFont val="Arial"/>
        <family val="2"/>
      </rPr>
      <t>TRANSFORMER ROOM</t>
    </r>
    <r>
      <rPr>
        <sz val="9"/>
        <rFont val="Arial"/>
        <family val="2"/>
      </rPr>
      <t>" in black letters of size 200mm and on white background</t>
    </r>
  </si>
  <si>
    <t>11.4.2</t>
  </si>
  <si>
    <r>
      <t>"</t>
    </r>
    <r>
      <rPr>
        <b/>
        <sz val="9"/>
        <rFont val="Arial"/>
        <family val="2"/>
      </rPr>
      <t>GENERATOR ROOM</t>
    </r>
    <r>
      <rPr>
        <sz val="9"/>
        <rFont val="Arial"/>
        <family val="2"/>
      </rPr>
      <t>" in black letters of size 200mm and on white background</t>
    </r>
  </si>
  <si>
    <t>11.4.3</t>
  </si>
  <si>
    <r>
      <t>"</t>
    </r>
    <r>
      <rPr>
        <b/>
        <sz val="9"/>
        <rFont val="Arial"/>
        <family val="2"/>
      </rPr>
      <t>UNAUTHORISED ENTRANCE PROHIBITED</t>
    </r>
    <r>
      <rPr>
        <sz val="9"/>
        <rFont val="Arial"/>
        <family val="2"/>
      </rPr>
      <t>"</t>
    </r>
  </si>
  <si>
    <t>11.4.4</t>
  </si>
  <si>
    <r>
      <t>"</t>
    </r>
    <r>
      <rPr>
        <b/>
        <sz val="9"/>
        <rFont val="Arial"/>
        <family val="2"/>
      </rPr>
      <t>DANGER HIGH VOLTAGE</t>
    </r>
    <r>
      <rPr>
        <sz val="9"/>
        <rFont val="Arial"/>
        <family val="2"/>
      </rPr>
      <t>"</t>
    </r>
  </si>
  <si>
    <t>11.5</t>
  </si>
  <si>
    <t>Supply and install the following signage inside the Generator/Transformer Building Rooms:</t>
  </si>
  <si>
    <t>11.5.1</t>
  </si>
  <si>
    <t>Combination board written the following:</t>
  </si>
  <si>
    <t>UNAUTHORISED ENTRANCE   PROHIBITED</t>
  </si>
  <si>
    <t>UNAUTHORISED HANDLING OF EQUIPMENT PROHIBITED</t>
  </si>
  <si>
    <t>PROCEDURES INCASE OF FIRE</t>
  </si>
  <si>
    <t>FIRST AID INCASE OF BURNS</t>
  </si>
  <si>
    <t>SCH. 600_SUB-TOTAL PAGE 2 : CARRIED FORWARD TO SCHEDULE 600 SUMMARY PAGE</t>
  </si>
  <si>
    <t>Distribution Boards - Supply and install distribution boards complete with sheet metal tray, frames, sub-frames, bus-bars, provision for 30% future circuit breakers and legend card as per line diagram</t>
  </si>
  <si>
    <t>12.1</t>
  </si>
  <si>
    <r>
      <t xml:space="preserve">Main Distribution Board - </t>
    </r>
    <r>
      <rPr>
        <b/>
        <i/>
        <sz val="9"/>
        <rFont val="Arial"/>
        <family val="2"/>
      </rPr>
      <t>(See Drw: IGS/1338/DWG/00/600-50/00)</t>
    </r>
  </si>
  <si>
    <t>12.2</t>
  </si>
  <si>
    <r>
      <t xml:space="preserve">Distribution Kiosk 1  - </t>
    </r>
    <r>
      <rPr>
        <b/>
        <i/>
        <sz val="9"/>
        <rFont val="Arial"/>
        <family val="2"/>
      </rPr>
      <t>(See Drw:_ IGS/1338/DWG/00/600-60/00)</t>
    </r>
  </si>
  <si>
    <t>12.3</t>
  </si>
  <si>
    <r>
      <t>Distribution Kiosk 2 -</t>
    </r>
    <r>
      <rPr>
        <b/>
        <i/>
        <sz val="9"/>
        <rFont val="Arial"/>
        <family val="2"/>
      </rPr>
      <t xml:space="preserve"> (See Drw:_ IGS/1338/DWG/00/600-70/00)</t>
    </r>
  </si>
  <si>
    <t>12.4</t>
  </si>
  <si>
    <r>
      <t xml:space="preserve">Distribution Kiosk 3 - </t>
    </r>
    <r>
      <rPr>
        <b/>
        <i/>
        <sz val="9"/>
        <rFont val="Arial"/>
        <family val="2"/>
      </rPr>
      <t>(See Drw:_ IGS/1338/DWG/00/600-80/00)</t>
    </r>
  </si>
  <si>
    <t>Luminaries - Supply and install luminaries or equipment complete with lamps, connections, etc as described in the Lighting Schedule</t>
  </si>
  <si>
    <t>13.1</t>
  </si>
  <si>
    <t xml:space="preserve">Type A1 - outdoor pole light complete with 1x 70W metal halide lamp to be mounted on a black stepped 4.5m pole; fitting to be complete with a 5A circuit breaker, gland plate and access door; mounting height of light to be 3.5m. Fitting shall be SABS approved and shall be similar or equal to Radiant LS901 </t>
  </si>
  <si>
    <t>13.2</t>
  </si>
  <si>
    <t>4.5m long black stepped pole for Type A1 lights</t>
  </si>
  <si>
    <t>13.3</t>
  </si>
  <si>
    <t>National 16A photocell unit with bracket</t>
  </si>
  <si>
    <t>Surfix Cables</t>
  </si>
  <si>
    <t>14.1</t>
  </si>
  <si>
    <t>2,5mm² 2-core surfix cable</t>
  </si>
  <si>
    <t>14.2</t>
  </si>
  <si>
    <t>4mm² 2-core surfix cable</t>
  </si>
  <si>
    <t>14.3</t>
  </si>
  <si>
    <t>6mm² 2-core surfix cable</t>
  </si>
  <si>
    <t xml:space="preserve">Supply and install galvanised draw-wire in all conduits and sleeve pipes </t>
  </si>
  <si>
    <t>15.1</t>
  </si>
  <si>
    <t>2mm diameter steel draw wire</t>
  </si>
  <si>
    <t>Other</t>
  </si>
  <si>
    <t>16.1</t>
  </si>
  <si>
    <t>Key padlocks for all the distribution kiosks, switchgear, gates, doors, etc</t>
  </si>
  <si>
    <t>16.2</t>
  </si>
  <si>
    <t>Allow for temporary power connection (25kVA) for the construction period</t>
  </si>
  <si>
    <t>16.3</t>
  </si>
  <si>
    <t>Testing and commissioning of complete installation</t>
  </si>
  <si>
    <t>SCH. 600_SUB-TOTAL PAGE 3 : CARRIED FORWARD TO SCHEDULE 600 SUMMARY PAGE</t>
  </si>
  <si>
    <t>SCHEDULE 600 SUMMARY PAGE : SITE RETICULATION</t>
  </si>
  <si>
    <t>Sub-Total Page 1</t>
  </si>
  <si>
    <t>Sub-Total Page 2</t>
  </si>
  <si>
    <t>Sub-Total Page 3</t>
  </si>
  <si>
    <t>SCHEDULE 600 TOTAL : SITE RETICULATION</t>
  </si>
  <si>
    <t>PART B: ELECTRICAL INSTALLATION BOQ</t>
  </si>
  <si>
    <t>Schedule No. 0000 : Preambles to Bill of Quantities</t>
  </si>
  <si>
    <t>A</t>
  </si>
  <si>
    <t>PREAMBLES TO BILLS OF QUANTITIES</t>
  </si>
  <si>
    <t>A.1</t>
  </si>
  <si>
    <t xml:space="preserve">These Bills of Quantities contain pages numbered consecutively.  </t>
  </si>
  <si>
    <t>A2</t>
  </si>
  <si>
    <t>Before the Tenderer submits his quote he should check the number of pages, and if any are found missing or duplicated, or the figures or writing indistinct, he should apply to the Engineer at once and have same rectified as no liability whatsoever will be admitted by the Engineer in respect of errors in tender due to the foregoing.</t>
  </si>
  <si>
    <t>A3</t>
  </si>
  <si>
    <t>The Bills of Quantities form part of and must be read in conjunction with the Specification, which document contains the full description of the work to be done and material and equipment to be used and unless otherwise described in the Bills of Quantities, reference should be made to the Specification for the full meaning of descriptions of work to be done and materials and equipment to be used in this service.</t>
  </si>
  <si>
    <t>A4</t>
  </si>
  <si>
    <t>All item rates and extensions must be priced in detail before submission of quotations</t>
  </si>
  <si>
    <t>A5</t>
  </si>
  <si>
    <t xml:space="preserve">The total quoted price in the bill shall constitute the contract price of the successful Tenderer.  </t>
  </si>
  <si>
    <t>A6</t>
  </si>
  <si>
    <t>Contractors are advised to check their item extensions and total additions, as no claim for arithmetical errors will be considered.</t>
  </si>
  <si>
    <t>A7</t>
  </si>
  <si>
    <t>No alteration, erasure or addition is to be made in the text of the Bills of Quantities.  Should any alteration, erasure or addition be made, it will not be recognised but the original wording of the Bills of Quantities will be adhered to.</t>
  </si>
  <si>
    <t>A8</t>
  </si>
  <si>
    <t>The priced Bills of Quantities of the successful contractor will be checked and the Engineer reserves the right to call for adjustments to any individual price and to rectify any discrepancy whilst the Total Quoted Price, as submitted, remains unaltered.</t>
  </si>
  <si>
    <t>A9</t>
  </si>
  <si>
    <t>The responsibility for the accuracy of the quantities written into the Bills remains with the person who prepared the Bills.  The Tenderer shall be relieved of responsibility of measuring quantities at the tender stage, and the tender sum submitted shall be in respect of the quantities set out in the Bills, although he will be required to make his assessment of items such as brackets, fixings, etc., from details stated in the Bills and shall include in the item price for such small installation materials as are required for the complete installation in accordance with the Specification.</t>
  </si>
  <si>
    <t>SCH. 000_SUB-TOTAL PAGE 1 : CARRIED FORWARD TO SCHEDULE 000 SUMMARY PAGE</t>
  </si>
  <si>
    <t>A10</t>
  </si>
  <si>
    <r>
      <t xml:space="preserve">The quantities in these Bills of Quantities are </t>
    </r>
    <r>
      <rPr>
        <u/>
        <sz val="9"/>
        <rFont val="Arial"/>
        <family val="2"/>
      </rPr>
      <t>provisional and are not to be used for ordering materials</t>
    </r>
    <r>
      <rPr>
        <sz val="9"/>
        <rFont val="Arial"/>
        <family val="2"/>
      </rPr>
      <t>.</t>
    </r>
  </si>
  <si>
    <t>A11</t>
  </si>
  <si>
    <t>Variations in the scope and extent of the work included in the Bills shall be allowed to meet the Employer's requirements and shall be measured and costed at rates entered in the Bills, where appropriate, and shall form an addition to or deduction from the total of the Bills.  Any items or variation for which rates have not been included in the Bills shall be agreed and priced as non-scheduled items in accordance with the provisions of the contract.</t>
  </si>
  <si>
    <t>A12</t>
  </si>
  <si>
    <t xml:space="preserve">Unless a separate rate for the supply and for the installation of any items is specifically called or, the supply and installation costs of any item shall be fully included in the unit price. </t>
  </si>
  <si>
    <t>A13</t>
  </si>
  <si>
    <t>The description of each item shall, unless otherwise stated herein, be held to include making, conveying and delivery, unloading storing, unpacking, hoisting, setting, fitting and fixing in  position, cutting and waste, patterns, models and templates, plant, temporary works, return of packings, establishment charges, profit and all other obligations arising out of the Conditions of Contract.</t>
  </si>
  <si>
    <t>A14</t>
  </si>
  <si>
    <t>All measurements are nett, unless otherwise stated, and Tenderers must allow in the rate for wastage.</t>
  </si>
  <si>
    <t>A15</t>
  </si>
  <si>
    <t>Hangars, supports, splices, joining drilling etc shall form part of unit rate.</t>
  </si>
  <si>
    <t>A16</t>
  </si>
  <si>
    <t>All materials or equipment specified under a trade name, catalogue or reference number shall, for competitive tender pricing, be exactly as described in this tender.</t>
  </si>
  <si>
    <t>SCH. 000_SUB-TOTAL PAGE 2 : CARRIED FORWARD TO SCHEDULE 000 SUMMARY PAGE</t>
  </si>
  <si>
    <t>B</t>
  </si>
  <si>
    <t>PREAMBLES</t>
  </si>
  <si>
    <t>B1</t>
  </si>
  <si>
    <t>CABLE DUCT</t>
  </si>
  <si>
    <t>Description of Cable duct shall be deemed to include</t>
  </si>
  <si>
    <t xml:space="preserve">cable duct joints, fittings, supports, brackets, painting, </t>
  </si>
  <si>
    <t>etc</t>
  </si>
  <si>
    <t>B2</t>
  </si>
  <si>
    <t>OL 9000 WIRING CHANNEL</t>
  </si>
  <si>
    <t>Descriptions of wiring chanel shall be deemed to include</t>
  </si>
  <si>
    <t xml:space="preserve">joints or screwed connections to chanel,brackets </t>
  </si>
  <si>
    <t>painting, supports, etc.</t>
  </si>
  <si>
    <t>B3</t>
  </si>
  <si>
    <t>Assembling</t>
  </si>
  <si>
    <t>Descriptions of manufactured items shall be</t>
  </si>
  <si>
    <t>deemed to include for complete assembling and</t>
  </si>
  <si>
    <t>handing over in a proper working order.</t>
  </si>
  <si>
    <t>B4</t>
  </si>
  <si>
    <t>Pricing</t>
  </si>
  <si>
    <t>It is expected from the Tenderer to price each</t>
  </si>
  <si>
    <t>individual item in this bill of quantities and no</t>
  </si>
  <si>
    <t>alterations, omissions or additions shall be made</t>
  </si>
  <si>
    <t>to the bill or specification.</t>
  </si>
  <si>
    <t>B5</t>
  </si>
  <si>
    <t>Value Added Tax (VAT)</t>
  </si>
  <si>
    <t>Prices for individual items in this bill must be</t>
  </si>
  <si>
    <t>exclusive of VAT.  Provision has been made</t>
  </si>
  <si>
    <t>in the Final Summary of this bill for the lump sum</t>
  </si>
  <si>
    <t>addition of VAT.</t>
  </si>
  <si>
    <t>SCH. 000_SUB-TOTAL PAGE 3 : CARRIED FORWARD TO SCHEDULE 000 SUMMARY PAGE</t>
  </si>
  <si>
    <t>D</t>
  </si>
  <si>
    <t xml:space="preserve">GENERAL </t>
  </si>
  <si>
    <t>D1</t>
  </si>
  <si>
    <t>Commissioning &amp; Testing</t>
  </si>
  <si>
    <t>Allowance for the inspection, commissioning and applicable  testing of the entire installation as described. (Including certificates)</t>
  </si>
  <si>
    <t>D2</t>
  </si>
  <si>
    <t>Preliminaries</t>
  </si>
  <si>
    <t>D2.1</t>
  </si>
  <si>
    <t>Engineering, contract administration and contract management</t>
  </si>
  <si>
    <t>D2.2</t>
  </si>
  <si>
    <t>Liaison and co-ordination with other services</t>
  </si>
  <si>
    <t>D3</t>
  </si>
  <si>
    <t xml:space="preserve">Guarantee </t>
  </si>
  <si>
    <t>D3.1</t>
  </si>
  <si>
    <t>Allowance for 12 month guarantee as described</t>
  </si>
  <si>
    <t>D4</t>
  </si>
  <si>
    <t xml:space="preserve">Maintenance, and service </t>
  </si>
  <si>
    <t>Allowance for maintenance and service to the installation as described (12 months)</t>
  </si>
  <si>
    <t>D5</t>
  </si>
  <si>
    <t>Manuals</t>
  </si>
  <si>
    <t>Allowance for the provision of operating and maintenance manuals (4 sets). (Drawings in electronic Autocad format in addition to hard copies in O &amp; M manuals)</t>
  </si>
  <si>
    <t>Sets</t>
  </si>
  <si>
    <t>D6</t>
  </si>
  <si>
    <t>Drawings</t>
  </si>
  <si>
    <t>Allowance for working drawings (Autocad)</t>
  </si>
  <si>
    <t xml:space="preserve">Item </t>
  </si>
  <si>
    <t>Allowance for as built drawings (Autocad)</t>
  </si>
  <si>
    <t>D7</t>
  </si>
  <si>
    <t>Electrical Certificate of Compliance</t>
  </si>
  <si>
    <t>D8</t>
  </si>
  <si>
    <t>Delivery, hoisting, rigging, Scaffolding</t>
  </si>
  <si>
    <t>D9</t>
  </si>
  <si>
    <t>Compliance with the OHS Act</t>
  </si>
  <si>
    <t>Allow an amount for the Site Establishment</t>
  </si>
  <si>
    <t>No</t>
  </si>
  <si>
    <t>D10</t>
  </si>
  <si>
    <t>Site Store and Storeman</t>
  </si>
  <si>
    <t>D11</t>
  </si>
  <si>
    <t>Security</t>
  </si>
  <si>
    <t>D12</t>
  </si>
  <si>
    <t>Site Office</t>
  </si>
  <si>
    <t>D13</t>
  </si>
  <si>
    <t>Transport Material to Site</t>
  </si>
  <si>
    <t>SCH. 000_SUB-TOTAL PAGE 4 : CARRIED FORWARD TO SCHEDULE 000 SUMMARY PAGE</t>
  </si>
  <si>
    <t>SCHEDULE 000 SUMMARY PAGE : PREAMBLES TO BILLS OF QUANTITIES</t>
  </si>
  <si>
    <t>Sub-Total Page 4</t>
  </si>
  <si>
    <t>TOTAL - SCHEDULE 000 : PREAMBLES TO BILLS OF QUANTITIES</t>
  </si>
  <si>
    <t>Present Qty</t>
  </si>
  <si>
    <t>Current Qty</t>
  </si>
  <si>
    <t xml:space="preserve">CLAIM 1 AUG </t>
  </si>
  <si>
    <t>CLAIM 2 SEPT</t>
  </si>
  <si>
    <t xml:space="preserve">Current Claim Amount </t>
  </si>
  <si>
    <t>1.6mm diameter steel draw wire (sleeves)</t>
  </si>
  <si>
    <t>CLAIM 3 OCT</t>
  </si>
  <si>
    <t xml:space="preserve">Repairs </t>
  </si>
  <si>
    <t>Joints kits for armoured cable</t>
  </si>
  <si>
    <t>CLAIM 3 OCTOBER</t>
  </si>
  <si>
    <t>CLAIM 4+5 DECEMBER</t>
  </si>
  <si>
    <t xml:space="preserve">Current Claim </t>
  </si>
  <si>
    <t xml:space="preserve">CLAIM DECEMBER </t>
  </si>
  <si>
    <t>10mm</t>
  </si>
  <si>
    <t xml:space="preserve">16mm² </t>
  </si>
  <si>
    <t>CLAIM 5 JAN/FEB</t>
  </si>
  <si>
    <t>Claim 6 - March</t>
  </si>
  <si>
    <t>Current Claim Quantity</t>
  </si>
  <si>
    <t>TOTAL CLAIMED</t>
  </si>
  <si>
    <t>Current Claim Qauntity</t>
  </si>
  <si>
    <t xml:space="preserve">Current Claim Amount  </t>
  </si>
  <si>
    <t>April - Claim 7</t>
  </si>
  <si>
    <t>Claim 7 - April</t>
  </si>
  <si>
    <t>MAY - CLAIM 8</t>
  </si>
  <si>
    <t>JUNE - CLAIM 9</t>
  </si>
  <si>
    <t>JUNE CLAIM 9</t>
  </si>
  <si>
    <t>Current Claim Qty</t>
  </si>
  <si>
    <t>6mm x 4 core armoured cable</t>
  </si>
  <si>
    <t xml:space="preserve">Current Quantity </t>
  </si>
  <si>
    <t xml:space="preserve">Labour Rate for the installation of main cable </t>
  </si>
  <si>
    <t xml:space="preserve">CBT FD4 Pedestal plugs </t>
  </si>
  <si>
    <t>JULY - CLAIM 10</t>
  </si>
  <si>
    <t>External Lights Labour</t>
  </si>
  <si>
    <t>AUGUST CLAIM 11</t>
  </si>
  <si>
    <t xml:space="preserve">Internal Lights Labour </t>
  </si>
  <si>
    <t>Material Incl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</si>
</sst>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43" formatCode="_-* #,##0.00_-;\-* #,##0.00_-;_-* &quot;-&quot;??_-;_-@_-"/>
    <numFmt numFmtId="164" formatCode="_ &quot;R&quot;\ * #,##0.00_ ;_ &quot;R&quot;\ * \-#,##0.00_ ;_ &quot;R&quot;\ * &quot;-&quot;??_ ;_ @_ "/>
    <numFmt numFmtId="165" formatCode="_ * #,##0.00_ ;_ * \-#,##0.00_ ;_ * &quot;-&quot;??_ ;_ @_ "/>
    <numFmt numFmtId="166" formatCode="&quot;R&quot;\ #,##0.00"/>
    <numFmt numFmtId="167" formatCode="_-[$R-1C09]* #,##0.00_-;\-[$R-1C09]* #,##0.00_-;_-[$R-1C09]* &quot;-&quot;??_-;_-@_-"/>
  </numFmts>
  <fonts count="22" x14ac:knownFonts="1">
    <font>
      <sz val="11"/>
      <color theme="1"/>
      <name val="Calibri"/>
      <family val="2"/>
      <scheme val="minor"/>
    </font>
    <font>
      <sz val="10"/>
      <name val="Arial"/>
      <family val="2"/>
    </font>
    <font>
      <sz val="10"/>
      <name val="Arial"/>
      <family val="2"/>
    </font>
    <font>
      <b/>
      <u/>
      <sz val="10"/>
      <name val="Times New Roman"/>
      <family val="1"/>
    </font>
    <font>
      <b/>
      <sz val="9"/>
      <name val="Arial"/>
      <family val="2"/>
    </font>
    <font>
      <b/>
      <u/>
      <sz val="9"/>
      <name val="Arial"/>
      <family val="2"/>
    </font>
    <font>
      <sz val="9"/>
      <name val="Arial"/>
      <family val="2"/>
    </font>
    <font>
      <b/>
      <sz val="10"/>
      <name val="Arial"/>
      <family val="2"/>
    </font>
    <font>
      <b/>
      <i/>
      <sz val="9"/>
      <name val="Arial"/>
      <family val="2"/>
    </font>
    <font>
      <u/>
      <sz val="9"/>
      <name val="Arial"/>
      <family val="2"/>
    </font>
    <font>
      <i/>
      <sz val="9"/>
      <name val="Arial"/>
      <family val="2"/>
    </font>
    <font>
      <sz val="11"/>
      <name val="Arial"/>
      <family val="2"/>
    </font>
    <font>
      <b/>
      <sz val="11"/>
      <name val="Arial"/>
      <family val="2"/>
    </font>
    <font>
      <b/>
      <sz val="14"/>
      <name val="Arial"/>
      <family val="2"/>
    </font>
    <font>
      <sz val="9"/>
      <color rgb="FFFF0000"/>
      <name val="Arial"/>
      <family val="2"/>
    </font>
    <font>
      <sz val="11"/>
      <color theme="1"/>
      <name val="Calibri"/>
      <family val="2"/>
      <scheme val="minor"/>
    </font>
    <font>
      <b/>
      <sz val="11"/>
      <color theme="1"/>
      <name val="Calibri"/>
      <family val="2"/>
      <scheme val="minor"/>
    </font>
    <font>
      <sz val="9"/>
      <color theme="1"/>
      <name val="Arial"/>
      <family val="2"/>
    </font>
    <font>
      <sz val="11"/>
      <color rgb="FFFF0000"/>
      <name val="Calibri"/>
      <family val="2"/>
      <scheme val="minor"/>
    </font>
    <font>
      <sz val="10"/>
      <color rgb="FFFF0000"/>
      <name val="Arial"/>
      <family val="2"/>
    </font>
    <font>
      <sz val="11"/>
      <name val="Calibri"/>
      <family val="2"/>
      <scheme val="minor"/>
    </font>
    <font>
      <sz val="11"/>
      <color theme="3"/>
      <name val="Calibri"/>
      <family val="2"/>
      <scheme val="minor"/>
    </font>
  </fonts>
  <fills count="18">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rgb="FFC00000"/>
        <bgColor indexed="64"/>
      </patternFill>
    </fill>
    <fill>
      <patternFill patternType="solid">
        <fgColor rgb="FF92D050"/>
        <bgColor indexed="64"/>
      </patternFill>
    </fill>
    <fill>
      <patternFill patternType="solid">
        <fgColor theme="5"/>
        <bgColor indexed="64"/>
      </patternFill>
    </fill>
    <fill>
      <patternFill patternType="solid">
        <fgColor theme="7" tint="0.39997558519241921"/>
        <bgColor indexed="64"/>
      </patternFill>
    </fill>
    <fill>
      <patternFill patternType="solid">
        <fgColor theme="7"/>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9"/>
        <bgColor indexed="64"/>
      </patternFill>
    </fill>
    <fill>
      <patternFill patternType="solid">
        <fgColor theme="2" tint="-0.499984740745262"/>
        <bgColor indexed="64"/>
      </patternFill>
    </fill>
    <fill>
      <patternFill patternType="solid">
        <fgColor theme="9"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s>
  <cellStyleXfs count="8">
    <xf numFmtId="0" fontId="0" fillId="0" borderId="0"/>
    <xf numFmtId="0" fontId="1" fillId="0" borderId="0"/>
    <xf numFmtId="3" fontId="2" fillId="0" borderId="0" applyFont="0" applyFill="0" applyBorder="0" applyAlignment="0" applyProtection="0"/>
    <xf numFmtId="0" fontId="3" fillId="0" borderId="0"/>
    <xf numFmtId="0" fontId="2" fillId="0" borderId="0"/>
    <xf numFmtId="0" fontId="2" fillId="0" borderId="0"/>
    <xf numFmtId="43" fontId="15" fillId="0" borderId="0" applyFont="0" applyFill="0" applyBorder="0" applyAlignment="0" applyProtection="0"/>
    <xf numFmtId="9" fontId="15" fillId="0" borderId="0" applyFont="0" applyFill="0" applyBorder="0" applyAlignment="0" applyProtection="0"/>
  </cellStyleXfs>
  <cellXfs count="297">
    <xf numFmtId="0" fontId="0" fillId="0" borderId="0" xfId="0"/>
    <xf numFmtId="0" fontId="1" fillId="0" borderId="0" xfId="1"/>
    <xf numFmtId="0" fontId="4" fillId="0" borderId="1" xfId="5"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left" vertical="center" wrapText="1"/>
    </xf>
    <xf numFmtId="164" fontId="6" fillId="0" borderId="1" xfId="5" applyNumberFormat="1" applyFont="1" applyBorder="1" applyAlignment="1">
      <alignment horizontal="center" vertical="center" wrapText="1"/>
    </xf>
    <xf numFmtId="0" fontId="6" fillId="0" borderId="1" xfId="5" applyFont="1" applyBorder="1" applyAlignment="1">
      <alignment vertical="center" wrapText="1"/>
    </xf>
    <xf numFmtId="0" fontId="2" fillId="0" borderId="1" xfId="5" applyBorder="1" applyAlignment="1">
      <alignment vertical="center" wrapText="1"/>
    </xf>
    <xf numFmtId="0" fontId="2" fillId="0" borderId="1" xfId="5" applyBorder="1" applyAlignment="1">
      <alignment horizontal="center" vertical="center"/>
    </xf>
    <xf numFmtId="0" fontId="6" fillId="0" borderId="1" xfId="5" applyFont="1" applyBorder="1" applyAlignment="1">
      <alignment horizontal="justify" vertical="center" wrapText="1"/>
    </xf>
    <xf numFmtId="0" fontId="2" fillId="0" borderId="1" xfId="5" applyBorder="1" applyAlignment="1">
      <alignment horizontal="left" vertical="center" wrapText="1" indent="1"/>
    </xf>
    <xf numFmtId="0" fontId="4" fillId="0" borderId="1" xfId="5" applyFont="1" applyBorder="1" applyAlignment="1">
      <alignment vertical="center" wrapText="1"/>
    </xf>
    <xf numFmtId="0" fontId="6" fillId="0" borderId="2" xfId="5" applyFont="1" applyBorder="1" applyAlignment="1">
      <alignment horizontal="center" vertical="center" wrapText="1"/>
    </xf>
    <xf numFmtId="164" fontId="6" fillId="0" borderId="2" xfId="5" applyNumberFormat="1" applyFont="1" applyBorder="1" applyAlignment="1">
      <alignment horizontal="center" vertical="center" wrapText="1"/>
    </xf>
    <xf numFmtId="0" fontId="6" fillId="0" borderId="1" xfId="5" applyFont="1" applyBorder="1" applyAlignment="1">
      <alignment horizontal="left" vertical="center" wrapText="1" indent="1"/>
    </xf>
    <xf numFmtId="0" fontId="2" fillId="0" borderId="12" xfId="5" applyBorder="1" applyAlignment="1">
      <alignment horizontal="left" vertical="center" wrapText="1" indent="1"/>
    </xf>
    <xf numFmtId="0" fontId="2" fillId="0" borderId="0" xfId="5" applyAlignment="1">
      <alignment horizontal="left" vertical="center" wrapText="1" indent="2"/>
    </xf>
    <xf numFmtId="0" fontId="7" fillId="0" borderId="13" xfId="5" applyFont="1" applyBorder="1" applyAlignment="1">
      <alignment horizontal="left" vertical="center" wrapText="1" indent="1"/>
    </xf>
    <xf numFmtId="0" fontId="6" fillId="2" borderId="1" xfId="5" applyFont="1" applyFill="1" applyBorder="1" applyAlignment="1">
      <alignment vertical="center" wrapText="1"/>
    </xf>
    <xf numFmtId="0" fontId="4" fillId="0" borderId="7" xfId="5" applyFont="1" applyBorder="1" applyAlignment="1">
      <alignment horizontal="center" vertical="center" wrapText="1"/>
    </xf>
    <xf numFmtId="0" fontId="6" fillId="0" borderId="7" xfId="5" applyFont="1" applyBorder="1" applyAlignment="1">
      <alignment horizontal="center" vertical="center" wrapText="1"/>
    </xf>
    <xf numFmtId="0" fontId="6" fillId="0" borderId="5" xfId="5" applyFont="1" applyBorder="1" applyAlignment="1">
      <alignment horizontal="center" vertical="center" wrapText="1"/>
    </xf>
    <xf numFmtId="0" fontId="6" fillId="0" borderId="14" xfId="5" applyFont="1" applyBorder="1" applyAlignment="1">
      <alignment horizontal="center" vertical="center" wrapText="1"/>
    </xf>
    <xf numFmtId="9" fontId="6" fillId="2" borderId="1" xfId="5" applyNumberFormat="1" applyFont="1" applyFill="1" applyBorder="1" applyAlignment="1">
      <alignment vertical="center" wrapText="1"/>
    </xf>
    <xf numFmtId="9" fontId="6" fillId="2" borderId="11" xfId="5" applyNumberFormat="1" applyFont="1" applyFill="1" applyBorder="1" applyAlignment="1">
      <alignment vertical="center" wrapText="1"/>
    </xf>
    <xf numFmtId="0" fontId="1" fillId="0" borderId="15" xfId="1" applyBorder="1"/>
    <xf numFmtId="0" fontId="1" fillId="0" borderId="16" xfId="1" applyBorder="1"/>
    <xf numFmtId="0" fontId="1" fillId="0" borderId="19" xfId="1" applyBorder="1"/>
    <xf numFmtId="0" fontId="6" fillId="2" borderId="23" xfId="5" applyFont="1" applyFill="1" applyBorder="1" applyAlignment="1">
      <alignment vertical="center" wrapText="1"/>
    </xf>
    <xf numFmtId="0" fontId="0" fillId="0" borderId="19" xfId="0" applyBorder="1"/>
    <xf numFmtId="0" fontId="0" fillId="0" borderId="27" xfId="0" applyBorder="1"/>
    <xf numFmtId="0" fontId="0" fillId="0" borderId="28" xfId="0" applyBorder="1"/>
    <xf numFmtId="0" fontId="6" fillId="0" borderId="29" xfId="5" applyFont="1" applyBorder="1" applyAlignment="1">
      <alignment horizontal="center" vertical="center" wrapText="1"/>
    </xf>
    <xf numFmtId="9" fontId="6" fillId="2" borderId="7" xfId="5" applyNumberFormat="1" applyFont="1" applyFill="1" applyBorder="1" applyAlignment="1">
      <alignment vertical="center" wrapText="1"/>
    </xf>
    <xf numFmtId="9" fontId="6" fillId="2" borderId="5" xfId="5" applyNumberFormat="1" applyFont="1" applyFill="1" applyBorder="1" applyAlignment="1">
      <alignment vertical="center" wrapText="1"/>
    </xf>
    <xf numFmtId="0" fontId="4" fillId="0" borderId="1" xfId="1" applyFont="1" applyBorder="1" applyAlignment="1">
      <alignment horizontal="center" vertical="center" wrapText="1"/>
    </xf>
    <xf numFmtId="0" fontId="6" fillId="0" borderId="1" xfId="1" applyFont="1" applyBorder="1" applyAlignment="1">
      <alignment horizontal="center" vertical="center" wrapText="1"/>
    </xf>
    <xf numFmtId="0" fontId="4" fillId="0" borderId="11" xfId="1" applyFont="1" applyBorder="1" applyAlignment="1">
      <alignment horizontal="center" vertical="center" wrapText="1"/>
    </xf>
    <xf numFmtId="164" fontId="4" fillId="0" borderId="11" xfId="1" applyNumberFormat="1" applyFont="1" applyBorder="1" applyAlignment="1">
      <alignment vertical="center" wrapText="1"/>
    </xf>
    <xf numFmtId="0" fontId="0" fillId="0" borderId="0" xfId="0" applyAlignment="1">
      <alignment horizontal="center"/>
    </xf>
    <xf numFmtId="0" fontId="11" fillId="0" borderId="0" xfId="5" applyFont="1" applyAlignment="1">
      <alignment vertical="center"/>
    </xf>
    <xf numFmtId="0" fontId="12" fillId="0" borderId="0" xfId="5" applyFont="1" applyAlignment="1">
      <alignment vertical="center"/>
    </xf>
    <xf numFmtId="0" fontId="13" fillId="0" borderId="0" xfId="5" applyFont="1" applyAlignment="1">
      <alignment vertical="center"/>
    </xf>
    <xf numFmtId="164" fontId="4" fillId="0" borderId="1" xfId="1" applyNumberFormat="1" applyFont="1" applyBorder="1" applyAlignment="1">
      <alignment vertical="center" wrapText="1"/>
    </xf>
    <xf numFmtId="0" fontId="6" fillId="0" borderId="2" xfId="4" applyFont="1" applyBorder="1" applyAlignment="1">
      <alignment horizontal="center" vertical="center" wrapText="1"/>
    </xf>
    <xf numFmtId="0" fontId="5" fillId="0" borderId="2" xfId="4" applyFont="1" applyBorder="1" applyAlignment="1">
      <alignment vertical="center" wrapText="1"/>
    </xf>
    <xf numFmtId="2" fontId="6" fillId="0" borderId="2" xfId="4" applyNumberFormat="1" applyFont="1" applyBorder="1" applyAlignment="1">
      <alignment horizontal="right" vertical="center" wrapText="1"/>
    </xf>
    <xf numFmtId="0" fontId="6" fillId="0" borderId="2" xfId="4" applyFont="1" applyBorder="1" applyAlignment="1">
      <alignment vertical="center" wrapText="1"/>
    </xf>
    <xf numFmtId="0" fontId="6" fillId="0" borderId="2" xfId="4" applyFont="1" applyBorder="1" applyAlignment="1">
      <alignment horizontal="justify" vertical="center" wrapText="1"/>
    </xf>
    <xf numFmtId="165" fontId="6" fillId="0" borderId="2" xfId="4" applyNumberFormat="1" applyFont="1" applyBorder="1" applyAlignment="1">
      <alignment horizontal="right" vertical="center" wrapText="1"/>
    </xf>
    <xf numFmtId="49" fontId="6" fillId="0" borderId="2" xfId="4" applyNumberFormat="1" applyFont="1" applyBorder="1" applyAlignment="1">
      <alignment horizontal="center" vertical="center" wrapText="1"/>
    </xf>
    <xf numFmtId="2" fontId="6" fillId="0" borderId="2" xfId="4" applyNumberFormat="1" applyFont="1" applyBorder="1" applyAlignment="1">
      <alignment horizontal="center" vertical="center" wrapText="1"/>
    </xf>
    <xf numFmtId="0" fontId="6" fillId="0" borderId="2" xfId="4" applyFont="1" applyBorder="1" applyAlignment="1">
      <alignment horizontal="center" vertical="center"/>
    </xf>
    <xf numFmtId="2" fontId="6" fillId="0" borderId="2" xfId="4" applyNumberFormat="1" applyFont="1" applyBorder="1" applyAlignment="1">
      <alignment horizontal="right" vertical="center"/>
    </xf>
    <xf numFmtId="49" fontId="6" fillId="0" borderId="1" xfId="4" applyNumberFormat="1" applyFont="1" applyBorder="1" applyAlignment="1">
      <alignment horizontal="center" vertical="center" wrapText="1"/>
    </xf>
    <xf numFmtId="165" fontId="6" fillId="0" borderId="2" xfId="4" applyNumberFormat="1" applyFont="1" applyBorder="1" applyAlignment="1">
      <alignment horizontal="right" vertical="center"/>
    </xf>
    <xf numFmtId="49" fontId="6" fillId="0" borderId="2" xfId="4" applyNumberFormat="1" applyFont="1" applyBorder="1" applyAlignment="1">
      <alignment horizontal="center" vertical="center"/>
    </xf>
    <xf numFmtId="0" fontId="6" fillId="0" borderId="2" xfId="4" quotePrefix="1" applyFont="1" applyBorder="1" applyAlignment="1">
      <alignment horizontal="center" vertical="center"/>
    </xf>
    <xf numFmtId="2" fontId="6" fillId="0" borderId="2" xfId="4" applyNumberFormat="1" applyFont="1" applyBorder="1" applyAlignment="1">
      <alignment horizontal="center" vertical="center"/>
    </xf>
    <xf numFmtId="0" fontId="4" fillId="0" borderId="2" xfId="4" applyFont="1" applyBorder="1" applyAlignment="1">
      <alignment vertical="center"/>
    </xf>
    <xf numFmtId="0" fontId="6" fillId="0" borderId="2" xfId="4" applyFont="1" applyBorder="1" applyAlignment="1">
      <alignment vertical="center"/>
    </xf>
    <xf numFmtId="0" fontId="6" fillId="0" borderId="2" xfId="4" applyFont="1" applyBorder="1" applyAlignment="1">
      <alignment horizontal="left" vertical="center"/>
    </xf>
    <xf numFmtId="0" fontId="10" fillId="0" borderId="2" xfId="4" applyFont="1" applyBorder="1" applyAlignment="1">
      <alignment vertical="center"/>
    </xf>
    <xf numFmtId="0" fontId="5" fillId="0" borderId="2" xfId="4" applyFont="1" applyBorder="1" applyAlignment="1">
      <alignment vertical="center"/>
    </xf>
    <xf numFmtId="166" fontId="6" fillId="0" borderId="2" xfId="4" applyNumberFormat="1" applyFont="1" applyBorder="1" applyAlignment="1">
      <alignment horizontal="right" vertical="center"/>
    </xf>
    <xf numFmtId="164" fontId="6" fillId="0" borderId="2" xfId="4" applyNumberFormat="1" applyFont="1" applyBorder="1" applyAlignment="1">
      <alignment horizontal="center" vertical="center"/>
    </xf>
    <xf numFmtId="164" fontId="6" fillId="0" borderId="2" xfId="4" applyNumberFormat="1" applyFont="1" applyBorder="1" applyAlignment="1">
      <alignment horizontal="right" vertical="center"/>
    </xf>
    <xf numFmtId="164" fontId="6" fillId="0" borderId="2" xfId="4" applyNumberFormat="1" applyFont="1" applyBorder="1" applyAlignment="1">
      <alignment horizontal="center" vertical="center" wrapText="1"/>
    </xf>
    <xf numFmtId="0" fontId="5" fillId="0" borderId="2" xfId="4" applyFont="1" applyBorder="1" applyAlignment="1">
      <alignment horizontal="justify" vertical="center" wrapText="1"/>
    </xf>
    <xf numFmtId="0" fontId="0" fillId="0" borderId="16" xfId="0" applyBorder="1"/>
    <xf numFmtId="167" fontId="0" fillId="0" borderId="0" xfId="0" applyNumberFormat="1"/>
    <xf numFmtId="0" fontId="1" fillId="0" borderId="0" xfId="1" applyAlignment="1">
      <alignment horizontal="center"/>
    </xf>
    <xf numFmtId="164" fontId="6" fillId="0" borderId="0" xfId="5" applyNumberFormat="1" applyFont="1" applyAlignment="1">
      <alignment horizontal="center" vertical="center" wrapText="1"/>
    </xf>
    <xf numFmtId="0" fontId="1" fillId="0" borderId="0" xfId="1" applyAlignment="1">
      <alignment vertical="center" wrapText="1"/>
    </xf>
    <xf numFmtId="0" fontId="1" fillId="0" borderId="19" xfId="1" applyBorder="1" applyAlignment="1">
      <alignment vertical="center" wrapText="1"/>
    </xf>
    <xf numFmtId="0" fontId="0" fillId="0" borderId="0" xfId="0" applyAlignment="1">
      <alignment vertical="center" wrapText="1"/>
    </xf>
    <xf numFmtId="44" fontId="0" fillId="0" borderId="0" xfId="0" applyNumberFormat="1"/>
    <xf numFmtId="0" fontId="7" fillId="3" borderId="32" xfId="1" applyFont="1" applyFill="1" applyBorder="1" applyAlignment="1">
      <alignment horizontal="center" vertical="center" wrapText="1"/>
    </xf>
    <xf numFmtId="0" fontId="7" fillId="3" borderId="33" xfId="1" applyFont="1" applyFill="1" applyBorder="1" applyAlignment="1">
      <alignment horizontal="center" vertical="center" wrapText="1"/>
    </xf>
    <xf numFmtId="0" fontId="7" fillId="4" borderId="32" xfId="1" applyFont="1" applyFill="1" applyBorder="1" applyAlignment="1">
      <alignment horizontal="center" vertical="center" wrapText="1"/>
    </xf>
    <xf numFmtId="0" fontId="0" fillId="0" borderId="20" xfId="0" applyBorder="1"/>
    <xf numFmtId="164" fontId="6" fillId="0" borderId="19" xfId="5" applyNumberFormat="1" applyFont="1" applyBorder="1" applyAlignment="1">
      <alignment vertical="center" wrapText="1"/>
    </xf>
    <xf numFmtId="44" fontId="0" fillId="0" borderId="20" xfId="0" applyNumberFormat="1" applyBorder="1"/>
    <xf numFmtId="44" fontId="1" fillId="0" borderId="0" xfId="1" applyNumberFormat="1" applyAlignment="1">
      <alignment horizontal="center"/>
    </xf>
    <xf numFmtId="0" fontId="0" fillId="0" borderId="0" xfId="0" applyAlignment="1">
      <alignment wrapText="1"/>
    </xf>
    <xf numFmtId="0" fontId="0" fillId="0" borderId="0" xfId="0" applyAlignment="1">
      <alignment horizontal="center" wrapText="1"/>
    </xf>
    <xf numFmtId="0" fontId="0" fillId="0" borderId="19" xfId="0" applyBorder="1" applyAlignment="1">
      <alignment horizontal="center" vertical="center"/>
    </xf>
    <xf numFmtId="0" fontId="1" fillId="0" borderId="0" xfId="1" applyAlignment="1">
      <alignment horizontal="center" vertical="center"/>
    </xf>
    <xf numFmtId="44" fontId="0" fillId="0" borderId="0" xfId="0" applyNumberFormat="1" applyAlignment="1">
      <alignment wrapText="1"/>
    </xf>
    <xf numFmtId="44" fontId="16" fillId="0" borderId="19" xfId="0" applyNumberFormat="1" applyFont="1" applyBorder="1" applyAlignment="1">
      <alignment horizontal="center"/>
    </xf>
    <xf numFmtId="44" fontId="16" fillId="3" borderId="37" xfId="0" applyNumberFormat="1" applyFont="1" applyFill="1" applyBorder="1" applyAlignment="1">
      <alignment horizontal="center"/>
    </xf>
    <xf numFmtId="164" fontId="17" fillId="0" borderId="1" xfId="5" applyNumberFormat="1" applyFont="1" applyBorder="1" applyAlignment="1">
      <alignment horizontal="center" vertical="center" wrapText="1"/>
    </xf>
    <xf numFmtId="44" fontId="1" fillId="0" borderId="0" xfId="1" applyNumberFormat="1" applyAlignment="1">
      <alignment horizontal="center" vertical="center"/>
    </xf>
    <xf numFmtId="44" fontId="18" fillId="0" borderId="0" xfId="0" applyNumberFormat="1" applyFont="1"/>
    <xf numFmtId="0" fontId="0" fillId="0" borderId="19" xfId="0" applyBorder="1" applyAlignment="1">
      <alignment horizontal="center"/>
    </xf>
    <xf numFmtId="0" fontId="0" fillId="0" borderId="0" xfId="0" applyAlignment="1">
      <alignment horizontal="center" vertical="center" wrapText="1"/>
    </xf>
    <xf numFmtId="0" fontId="7" fillId="8" borderId="32" xfId="1" applyFont="1" applyFill="1" applyBorder="1" applyAlignment="1">
      <alignment horizontal="center" vertical="center" wrapText="1"/>
    </xf>
    <xf numFmtId="0" fontId="16" fillId="8" borderId="32" xfId="0" applyFont="1" applyFill="1" applyBorder="1" applyAlignment="1">
      <alignment horizontal="center" vertical="center" wrapText="1"/>
    </xf>
    <xf numFmtId="0" fontId="16" fillId="4" borderId="39" xfId="0" applyFont="1" applyFill="1" applyBorder="1" applyAlignment="1">
      <alignment horizontal="center" vertical="center" wrapText="1"/>
    </xf>
    <xf numFmtId="44" fontId="16" fillId="3" borderId="38" xfId="0" applyNumberFormat="1" applyFont="1" applyFill="1" applyBorder="1" applyAlignment="1">
      <alignment horizontal="center"/>
    </xf>
    <xf numFmtId="0" fontId="21" fillId="0" borderId="0" xfId="0" applyFont="1"/>
    <xf numFmtId="0" fontId="21" fillId="0" borderId="19" xfId="0" applyFont="1" applyBorder="1"/>
    <xf numFmtId="0" fontId="18" fillId="0" borderId="0" xfId="0" applyFont="1"/>
    <xf numFmtId="0" fontId="14" fillId="0" borderId="7" xfId="5" applyFont="1" applyBorder="1" applyAlignment="1">
      <alignment horizontal="center" vertical="center" wrapText="1"/>
    </xf>
    <xf numFmtId="0" fontId="14" fillId="0" borderId="1" xfId="5" applyFont="1" applyBorder="1" applyAlignment="1">
      <alignment horizontal="justify" vertical="center" wrapText="1"/>
    </xf>
    <xf numFmtId="0" fontId="14" fillId="0" borderId="1" xfId="5" applyFont="1" applyBorder="1" applyAlignment="1">
      <alignment horizontal="center" vertical="center" wrapText="1"/>
    </xf>
    <xf numFmtId="164" fontId="14" fillId="0" borderId="1" xfId="5" applyNumberFormat="1" applyFont="1" applyBorder="1" applyAlignment="1">
      <alignment horizontal="center" vertical="center" wrapText="1"/>
    </xf>
    <xf numFmtId="0" fontId="18" fillId="0" borderId="0" xfId="0" applyFont="1" applyAlignment="1">
      <alignment horizontal="center"/>
    </xf>
    <xf numFmtId="0" fontId="18" fillId="0" borderId="19" xfId="0" applyFont="1" applyBorder="1"/>
    <xf numFmtId="44" fontId="18" fillId="0" borderId="20" xfId="0" applyNumberFormat="1" applyFont="1" applyBorder="1"/>
    <xf numFmtId="0" fontId="18" fillId="0" borderId="19" xfId="0" applyFont="1" applyBorder="1" applyAlignment="1">
      <alignment horizontal="center"/>
    </xf>
    <xf numFmtId="2" fontId="0" fillId="0" borderId="0" xfId="0" applyNumberFormat="1" applyAlignment="1">
      <alignment horizontal="center"/>
    </xf>
    <xf numFmtId="167" fontId="0" fillId="0" borderId="0" xfId="7" applyNumberFormat="1" applyFont="1"/>
    <xf numFmtId="44" fontId="16" fillId="12" borderId="34" xfId="0" applyNumberFormat="1" applyFont="1" applyFill="1" applyBorder="1" applyAlignment="1">
      <alignment horizontal="center" vertical="center" wrapText="1"/>
    </xf>
    <xf numFmtId="2" fontId="0" fillId="0" borderId="0" xfId="0" applyNumberFormat="1"/>
    <xf numFmtId="2" fontId="0" fillId="0" borderId="0" xfId="0" applyNumberFormat="1" applyAlignment="1">
      <alignment wrapText="1"/>
    </xf>
    <xf numFmtId="2" fontId="16" fillId="11" borderId="34" xfId="0" applyNumberFormat="1" applyFont="1" applyFill="1" applyBorder="1" applyAlignment="1">
      <alignment horizontal="center" vertical="center" wrapText="1"/>
    </xf>
    <xf numFmtId="2" fontId="18" fillId="0" borderId="0" xfId="0" applyNumberFormat="1" applyFont="1"/>
    <xf numFmtId="2" fontId="16" fillId="3" borderId="37" xfId="0" applyNumberFormat="1" applyFont="1" applyFill="1" applyBorder="1" applyAlignment="1">
      <alignment horizontal="center"/>
    </xf>
    <xf numFmtId="167" fontId="0" fillId="0" borderId="0" xfId="0" applyNumberFormat="1" applyAlignment="1">
      <alignment vertical="center" wrapText="1"/>
    </xf>
    <xf numFmtId="0" fontId="6" fillId="2" borderId="0" xfId="5" applyFont="1" applyFill="1" applyAlignment="1">
      <alignment vertical="center" wrapText="1"/>
    </xf>
    <xf numFmtId="9" fontId="6" fillId="2" borderId="0" xfId="5" applyNumberFormat="1" applyFont="1" applyFill="1" applyAlignment="1">
      <alignment vertical="center" wrapText="1"/>
    </xf>
    <xf numFmtId="0" fontId="6" fillId="2" borderId="19" xfId="5" applyFont="1" applyFill="1" applyBorder="1" applyAlignment="1">
      <alignment vertical="center" wrapText="1"/>
    </xf>
    <xf numFmtId="167" fontId="16" fillId="11" borderId="34" xfId="0" applyNumberFormat="1" applyFont="1" applyFill="1" applyBorder="1" applyAlignment="1">
      <alignment horizontal="center" vertical="center" wrapText="1"/>
    </xf>
    <xf numFmtId="167" fontId="18" fillId="0" borderId="0" xfId="0" applyNumberFormat="1" applyFont="1"/>
    <xf numFmtId="167" fontId="16" fillId="3" borderId="37" xfId="0" applyNumberFormat="1" applyFont="1" applyFill="1" applyBorder="1" applyAlignment="1">
      <alignment horizontal="center"/>
    </xf>
    <xf numFmtId="2" fontId="20" fillId="0" borderId="0" xfId="0" applyNumberFormat="1" applyFont="1"/>
    <xf numFmtId="0" fontId="20" fillId="0" borderId="19" xfId="0" applyFont="1" applyBorder="1"/>
    <xf numFmtId="44" fontId="20" fillId="0" borderId="0" xfId="0" applyNumberFormat="1" applyFont="1"/>
    <xf numFmtId="44" fontId="20" fillId="0" borderId="20" xfId="0" applyNumberFormat="1" applyFont="1" applyBorder="1"/>
    <xf numFmtId="44" fontId="19" fillId="0" borderId="0" xfId="1" applyNumberFormat="1" applyFont="1" applyAlignment="1">
      <alignment horizontal="center"/>
    </xf>
    <xf numFmtId="0" fontId="14" fillId="0" borderId="1" xfId="5" applyFont="1" applyBorder="1" applyAlignment="1">
      <alignment horizontal="left" vertical="center" wrapText="1"/>
    </xf>
    <xf numFmtId="0" fontId="0" fillId="0" borderId="0" xfId="7" applyNumberFormat="1" applyFont="1"/>
    <xf numFmtId="167" fontId="4" fillId="0" borderId="22" xfId="5" applyNumberFormat="1" applyFont="1" applyBorder="1" applyAlignment="1">
      <alignment horizontal="center" vertical="center" wrapText="1"/>
    </xf>
    <xf numFmtId="167" fontId="6" fillId="0" borderId="22" xfId="5" applyNumberFormat="1" applyFont="1" applyBorder="1" applyAlignment="1">
      <alignment horizontal="center" vertical="center" wrapText="1"/>
    </xf>
    <xf numFmtId="167" fontId="6" fillId="0" borderId="22" xfId="5" applyNumberFormat="1" applyFont="1" applyBorder="1" applyAlignment="1">
      <alignment horizontal="left" vertical="center" wrapText="1"/>
    </xf>
    <xf numFmtId="167" fontId="14" fillId="0" borderId="22" xfId="5" applyNumberFormat="1" applyFont="1" applyBorder="1" applyAlignment="1">
      <alignment horizontal="left" vertical="center" wrapText="1"/>
    </xf>
    <xf numFmtId="167" fontId="4" fillId="0" borderId="22" xfId="5" applyNumberFormat="1" applyFont="1" applyBorder="1" applyAlignment="1">
      <alignment vertical="center" wrapText="1"/>
    </xf>
    <xf numFmtId="167" fontId="6" fillId="0" borderId="25" xfId="5" applyNumberFormat="1" applyFont="1" applyBorder="1" applyAlignment="1">
      <alignment horizontal="center" vertical="center" wrapText="1"/>
    </xf>
    <xf numFmtId="167" fontId="4" fillId="0" borderId="31" xfId="5" applyNumberFormat="1" applyFont="1" applyBorder="1" applyAlignment="1">
      <alignment vertical="center" wrapText="1"/>
    </xf>
    <xf numFmtId="167" fontId="20" fillId="0" borderId="0" xfId="0" applyNumberFormat="1" applyFont="1"/>
    <xf numFmtId="167" fontId="0" fillId="0" borderId="0" xfId="0" applyNumberFormat="1" applyAlignment="1">
      <alignment wrapText="1"/>
    </xf>
    <xf numFmtId="167" fontId="0" fillId="0" borderId="0" xfId="0" applyNumberFormat="1" applyAlignment="1">
      <alignment horizontal="center"/>
    </xf>
    <xf numFmtId="9" fontId="0" fillId="0" borderId="0" xfId="7" applyFont="1" applyBorder="1"/>
    <xf numFmtId="0" fontId="6" fillId="0" borderId="0" xfId="5" applyFont="1" applyAlignment="1">
      <alignment vertical="center" wrapText="1"/>
    </xf>
    <xf numFmtId="0" fontId="6" fillId="0" borderId="0" xfId="5" applyFont="1" applyAlignment="1">
      <alignment horizontal="center" vertical="center" wrapText="1"/>
    </xf>
    <xf numFmtId="167" fontId="6" fillId="0" borderId="0" xfId="5" applyNumberFormat="1" applyFont="1" applyAlignment="1">
      <alignment horizontal="left" vertical="center" wrapText="1"/>
    </xf>
    <xf numFmtId="0" fontId="6" fillId="0" borderId="0" xfId="1" applyFont="1" applyAlignment="1">
      <alignment horizontal="left" vertical="center" wrapText="1"/>
    </xf>
    <xf numFmtId="0" fontId="6" fillId="0" borderId="0" xfId="1" applyFont="1" applyAlignment="1">
      <alignment horizontal="center" vertical="center" wrapText="1"/>
    </xf>
    <xf numFmtId="164" fontId="6" fillId="0" borderId="0" xfId="1" applyNumberFormat="1" applyFont="1" applyAlignment="1">
      <alignment horizontal="center" vertical="center" wrapText="1"/>
    </xf>
    <xf numFmtId="167" fontId="6" fillId="0" borderId="0" xfId="1" applyNumberFormat="1" applyFont="1" applyAlignment="1">
      <alignment horizontal="left" vertical="center" wrapText="1"/>
    </xf>
    <xf numFmtId="44" fontId="1" fillId="0" borderId="0" xfId="1" applyNumberFormat="1" applyAlignment="1">
      <alignment horizontal="center" wrapText="1"/>
    </xf>
    <xf numFmtId="164" fontId="6" fillId="0" borderId="0" xfId="1" applyNumberFormat="1" applyFont="1" applyAlignment="1">
      <alignment horizontal="left" vertical="center" wrapText="1"/>
    </xf>
    <xf numFmtId="167" fontId="0" fillId="0" borderId="0" xfId="7" applyNumberFormat="1" applyFont="1" applyBorder="1"/>
    <xf numFmtId="167" fontId="0" fillId="0" borderId="0" xfId="7" applyNumberFormat="1" applyFont="1" applyAlignment="1">
      <alignment vertical="center" wrapText="1"/>
    </xf>
    <xf numFmtId="167" fontId="18" fillId="0" borderId="0" xfId="7" applyNumberFormat="1" applyFont="1"/>
    <xf numFmtId="167" fontId="0" fillId="3" borderId="0" xfId="0" applyNumberFormat="1" applyFill="1" applyAlignment="1">
      <alignment horizontal="center"/>
    </xf>
    <xf numFmtId="167" fontId="16" fillId="3" borderId="0" xfId="0" applyNumberFormat="1" applyFont="1" applyFill="1" applyAlignment="1">
      <alignment horizontal="center"/>
    </xf>
    <xf numFmtId="167" fontId="16" fillId="3" borderId="32" xfId="0" applyNumberFormat="1" applyFont="1" applyFill="1" applyBorder="1" applyAlignment="1">
      <alignment horizontal="center" vertical="center" wrapText="1"/>
    </xf>
    <xf numFmtId="167" fontId="16" fillId="10" borderId="39" xfId="7" applyNumberFormat="1" applyFont="1" applyFill="1" applyBorder="1" applyAlignment="1">
      <alignment horizontal="center" vertical="center" wrapText="1"/>
    </xf>
    <xf numFmtId="0" fontId="4" fillId="11" borderId="40" xfId="1" applyFont="1" applyFill="1" applyBorder="1" applyAlignment="1">
      <alignment horizontal="center" vertical="center" wrapText="1"/>
    </xf>
    <xf numFmtId="167" fontId="16" fillId="13" borderId="33" xfId="0" applyNumberFormat="1" applyFont="1" applyFill="1" applyBorder="1" applyAlignment="1">
      <alignment horizontal="center" vertical="center"/>
    </xf>
    <xf numFmtId="167" fontId="16" fillId="14" borderId="40" xfId="0" applyNumberFormat="1" applyFont="1" applyFill="1" applyBorder="1" applyAlignment="1">
      <alignment horizontal="center" vertical="center" wrapText="1"/>
    </xf>
    <xf numFmtId="0" fontId="16" fillId="3" borderId="34" xfId="0" applyFont="1" applyFill="1" applyBorder="1" applyAlignment="1">
      <alignment horizontal="center" vertical="center" wrapText="1"/>
    </xf>
    <xf numFmtId="44" fontId="16" fillId="3" borderId="34" xfId="0" applyNumberFormat="1" applyFont="1" applyFill="1" applyBorder="1" applyAlignment="1">
      <alignment horizontal="center" vertical="center" wrapText="1"/>
    </xf>
    <xf numFmtId="0" fontId="0" fillId="3" borderId="0" xfId="0" applyFill="1" applyAlignment="1">
      <alignment horizontal="center"/>
    </xf>
    <xf numFmtId="44" fontId="0" fillId="3" borderId="0" xfId="0" applyNumberFormat="1" applyFill="1"/>
    <xf numFmtId="0" fontId="16" fillId="3" borderId="34" xfId="6" applyNumberFormat="1" applyFont="1" applyFill="1" applyBorder="1" applyAlignment="1">
      <alignment horizontal="center" vertical="center" wrapText="1"/>
    </xf>
    <xf numFmtId="0" fontId="0" fillId="3" borderId="0" xfId="6" applyNumberFormat="1" applyFont="1" applyFill="1" applyAlignment="1">
      <alignment horizontal="center"/>
    </xf>
    <xf numFmtId="0" fontId="0" fillId="0" borderId="0" xfId="6" applyNumberFormat="1" applyFont="1" applyBorder="1" applyAlignment="1">
      <alignment horizontal="center"/>
    </xf>
    <xf numFmtId="0" fontId="0" fillId="0" borderId="0" xfId="6" applyNumberFormat="1" applyFont="1" applyAlignment="1">
      <alignment horizontal="center"/>
    </xf>
    <xf numFmtId="0" fontId="16" fillId="0" borderId="27" xfId="0" applyFont="1" applyBorder="1" applyAlignment="1">
      <alignment horizontal="center"/>
    </xf>
    <xf numFmtId="0" fontId="20" fillId="0" borderId="19" xfId="0" applyFont="1" applyBorder="1" applyAlignment="1">
      <alignment horizontal="center"/>
    </xf>
    <xf numFmtId="0" fontId="0" fillId="3" borderId="0" xfId="6" applyNumberFormat="1" applyFont="1" applyFill="1" applyAlignment="1">
      <alignment horizontal="center" vertical="center"/>
    </xf>
    <xf numFmtId="0" fontId="0" fillId="3" borderId="0" xfId="0" applyFill="1" applyAlignment="1">
      <alignment horizontal="center" vertical="center"/>
    </xf>
    <xf numFmtId="0" fontId="20" fillId="0" borderId="0" xfId="0" applyFont="1"/>
    <xf numFmtId="0" fontId="16" fillId="3" borderId="0" xfId="0" applyFont="1" applyFill="1" applyAlignment="1">
      <alignment horizontal="center"/>
    </xf>
    <xf numFmtId="167" fontId="16" fillId="3" borderId="32" xfId="0" applyNumberFormat="1" applyFont="1" applyFill="1" applyBorder="1" applyAlignment="1">
      <alignment horizontal="center"/>
    </xf>
    <xf numFmtId="167" fontId="16" fillId="15" borderId="32" xfId="0" applyNumberFormat="1" applyFont="1" applyFill="1" applyBorder="1" applyAlignment="1">
      <alignment horizontal="center" vertical="center" wrapText="1"/>
    </xf>
    <xf numFmtId="167" fontId="16" fillId="0" borderId="32" xfId="0" applyNumberFormat="1" applyFont="1" applyBorder="1"/>
    <xf numFmtId="167" fontId="16" fillId="6" borderId="32" xfId="0" applyNumberFormat="1" applyFont="1" applyFill="1" applyBorder="1" applyAlignment="1">
      <alignment horizontal="center" vertical="center" wrapText="1"/>
    </xf>
    <xf numFmtId="167" fontId="16" fillId="0" borderId="39" xfId="7" applyNumberFormat="1" applyFont="1" applyBorder="1"/>
    <xf numFmtId="167" fontId="16" fillId="0" borderId="33" xfId="7" applyNumberFormat="1" applyFont="1" applyBorder="1"/>
    <xf numFmtId="167" fontId="16" fillId="0" borderId="33" xfId="0" applyNumberFormat="1" applyFont="1" applyBorder="1"/>
    <xf numFmtId="0" fontId="16" fillId="15" borderId="32" xfId="0" applyFont="1" applyFill="1" applyBorder="1" applyAlignment="1">
      <alignment horizontal="center" vertical="center" wrapText="1"/>
    </xf>
    <xf numFmtId="44" fontId="16" fillId="15" borderId="34" xfId="0" applyNumberFormat="1" applyFont="1" applyFill="1" applyBorder="1" applyAlignment="1">
      <alignment horizontal="center" vertical="center" wrapText="1"/>
    </xf>
    <xf numFmtId="44" fontId="16" fillId="6" borderId="34" xfId="0" applyNumberFormat="1" applyFont="1" applyFill="1" applyBorder="1" applyAlignment="1">
      <alignment horizontal="center" vertical="center" wrapText="1"/>
    </xf>
    <xf numFmtId="44" fontId="16" fillId="16" borderId="34" xfId="0" applyNumberFormat="1" applyFont="1" applyFill="1" applyBorder="1" applyAlignment="1">
      <alignment horizontal="center" vertical="center" wrapText="1"/>
    </xf>
    <xf numFmtId="167" fontId="16" fillId="16" borderId="32" xfId="0" applyNumberFormat="1" applyFont="1" applyFill="1" applyBorder="1" applyAlignment="1">
      <alignment horizontal="center" vertical="center" wrapText="1"/>
    </xf>
    <xf numFmtId="44" fontId="16" fillId="16" borderId="33" xfId="0" applyNumberFormat="1" applyFont="1" applyFill="1" applyBorder="1" applyAlignment="1">
      <alignment horizontal="center" vertical="center" wrapText="1"/>
    </xf>
    <xf numFmtId="167" fontId="16" fillId="17" borderId="32" xfId="0" applyNumberFormat="1" applyFont="1" applyFill="1" applyBorder="1" applyAlignment="1">
      <alignment horizontal="center" vertical="center" wrapText="1"/>
    </xf>
    <xf numFmtId="2" fontId="16" fillId="3" borderId="0" xfId="0" applyNumberFormat="1" applyFont="1" applyFill="1" applyAlignment="1">
      <alignment horizontal="center"/>
    </xf>
    <xf numFmtId="167" fontId="16" fillId="12" borderId="32" xfId="0" applyNumberFormat="1" applyFont="1" applyFill="1" applyBorder="1" applyAlignment="1">
      <alignment horizontal="center" vertical="center" wrapText="1"/>
    </xf>
    <xf numFmtId="2" fontId="16" fillId="12" borderId="32" xfId="0" applyNumberFormat="1" applyFont="1" applyFill="1" applyBorder="1" applyAlignment="1">
      <alignment horizontal="center" vertical="center" wrapText="1"/>
    </xf>
    <xf numFmtId="0" fontId="0" fillId="0" borderId="19" xfId="0" applyBorder="1" applyAlignment="1">
      <alignment vertical="center"/>
    </xf>
    <xf numFmtId="44" fontId="0" fillId="0" borderId="0" xfId="0" applyNumberFormat="1" applyAlignment="1">
      <alignment vertical="center"/>
    </xf>
    <xf numFmtId="44" fontId="0" fillId="0" borderId="20" xfId="0" applyNumberFormat="1" applyBorder="1" applyAlignment="1">
      <alignment vertical="center"/>
    </xf>
    <xf numFmtId="2" fontId="0" fillId="0" borderId="0" xfId="0" applyNumberFormat="1" applyAlignment="1">
      <alignment vertical="center"/>
    </xf>
    <xf numFmtId="167" fontId="0" fillId="0" borderId="0" xfId="0" applyNumberFormat="1" applyAlignment="1">
      <alignment vertical="center"/>
    </xf>
    <xf numFmtId="0" fontId="0" fillId="0" borderId="0" xfId="0" applyAlignment="1">
      <alignment vertical="center"/>
    </xf>
    <xf numFmtId="2" fontId="0" fillId="0" borderId="0" xfId="0" applyNumberFormat="1" applyAlignment="1">
      <alignment horizontal="center" vertical="center"/>
    </xf>
    <xf numFmtId="44" fontId="0" fillId="3" borderId="0" xfId="0" applyNumberFormat="1" applyFill="1" applyAlignment="1">
      <alignment vertical="center"/>
    </xf>
    <xf numFmtId="167" fontId="0" fillId="0" borderId="0" xfId="7" applyNumberFormat="1" applyFont="1" applyAlignment="1">
      <alignment vertical="center"/>
    </xf>
    <xf numFmtId="44" fontId="16" fillId="17" borderId="32" xfId="0" applyNumberFormat="1" applyFont="1" applyFill="1" applyBorder="1" applyAlignment="1">
      <alignment horizontal="center" vertical="center" wrapText="1"/>
    </xf>
    <xf numFmtId="2" fontId="16" fillId="17" borderId="33" xfId="0" applyNumberFormat="1" applyFont="1" applyFill="1" applyBorder="1" applyAlignment="1">
      <alignment horizontal="center" vertical="center" wrapText="1"/>
    </xf>
    <xf numFmtId="0" fontId="6" fillId="7" borderId="1" xfId="5" applyFont="1" applyFill="1" applyBorder="1" applyAlignment="1">
      <alignment vertical="center" wrapText="1"/>
    </xf>
    <xf numFmtId="0" fontId="14" fillId="7" borderId="1" xfId="5" applyFont="1" applyFill="1" applyBorder="1" applyAlignment="1">
      <alignment vertical="center" wrapText="1"/>
    </xf>
    <xf numFmtId="44" fontId="16" fillId="9" borderId="34" xfId="0" applyNumberFormat="1" applyFont="1" applyFill="1" applyBorder="1" applyAlignment="1">
      <alignment horizontal="center" vertical="center" wrapText="1"/>
    </xf>
    <xf numFmtId="0" fontId="16" fillId="9" borderId="34" xfId="0" applyFont="1" applyFill="1" applyBorder="1" applyAlignment="1">
      <alignment horizontal="center" vertical="center" wrapText="1"/>
    </xf>
    <xf numFmtId="0" fontId="13" fillId="0" borderId="6" xfId="5" applyFont="1" applyBorder="1" applyAlignment="1">
      <alignment horizontal="center" vertical="center"/>
    </xf>
    <xf numFmtId="0" fontId="4" fillId="0" borderId="11" xfId="1" applyFont="1" applyBorder="1" applyAlignment="1">
      <alignment vertical="center" wrapText="1"/>
    </xf>
    <xf numFmtId="0" fontId="4" fillId="0" borderId="6" xfId="1" applyFont="1" applyBorder="1" applyAlignment="1">
      <alignment vertical="center" wrapText="1"/>
    </xf>
    <xf numFmtId="0" fontId="4" fillId="0" borderId="7" xfId="1" applyFont="1" applyBorder="1" applyAlignment="1">
      <alignment vertical="center" wrapText="1"/>
    </xf>
    <xf numFmtId="0" fontId="4" fillId="0" borderId="1" xfId="5" applyFont="1" applyBorder="1" applyAlignment="1">
      <alignment vertical="center" wrapText="1"/>
    </xf>
    <xf numFmtId="0" fontId="5" fillId="0" borderId="3" xfId="1" applyFont="1" applyBorder="1" applyAlignment="1">
      <alignment vertical="center" wrapText="1"/>
    </xf>
    <xf numFmtId="0" fontId="4" fillId="0" borderId="4" xfId="1" applyFont="1" applyBorder="1" applyAlignment="1">
      <alignment vertical="center" wrapText="1"/>
    </xf>
    <xf numFmtId="0" fontId="4" fillId="0" borderId="0" xfId="1" applyFont="1" applyAlignment="1">
      <alignment vertical="center" wrapText="1"/>
    </xf>
    <xf numFmtId="0" fontId="4" fillId="0" borderId="5" xfId="1" applyFont="1" applyBorder="1" applyAlignment="1">
      <alignment vertical="center" wrapText="1"/>
    </xf>
    <xf numFmtId="0" fontId="5" fillId="0" borderId="9" xfId="1" applyFont="1" applyBorder="1" applyAlignment="1">
      <alignment vertical="center" wrapText="1"/>
    </xf>
    <xf numFmtId="0" fontId="5" fillId="0" borderId="8" xfId="1" applyFont="1" applyBorder="1" applyAlignment="1">
      <alignment vertical="center" wrapText="1"/>
    </xf>
    <xf numFmtId="0" fontId="5" fillId="0" borderId="10" xfId="1" applyFont="1" applyBorder="1" applyAlignment="1">
      <alignment vertical="center" wrapText="1"/>
    </xf>
    <xf numFmtId="0" fontId="5" fillId="0" borderId="11" xfId="5" applyFont="1" applyBorder="1" applyAlignment="1">
      <alignment horizontal="left" vertical="center"/>
    </xf>
    <xf numFmtId="0" fontId="5" fillId="0" borderId="6" xfId="5" applyFont="1" applyBorder="1" applyAlignment="1">
      <alignment horizontal="left" vertical="center"/>
    </xf>
    <xf numFmtId="0" fontId="5" fillId="0" borderId="7" xfId="5" applyFont="1" applyBorder="1" applyAlignment="1">
      <alignment horizontal="left" vertical="center"/>
    </xf>
    <xf numFmtId="0" fontId="4" fillId="0" borderId="1" xfId="1" applyFont="1" applyBorder="1" applyAlignment="1">
      <alignment vertical="center" wrapText="1"/>
    </xf>
    <xf numFmtId="0" fontId="7" fillId="9" borderId="19" xfId="1" applyFont="1" applyFill="1" applyBorder="1" applyAlignment="1">
      <alignment horizontal="center" vertical="center"/>
    </xf>
    <xf numFmtId="0" fontId="7" fillId="9" borderId="0" xfId="1" applyFont="1" applyFill="1" applyAlignment="1">
      <alignment horizontal="center" vertical="center"/>
    </xf>
    <xf numFmtId="0" fontId="7" fillId="9" borderId="27" xfId="1" applyFont="1" applyFill="1" applyBorder="1" applyAlignment="1">
      <alignment horizontal="center" vertical="center"/>
    </xf>
    <xf numFmtId="0" fontId="7" fillId="9" borderId="28" xfId="1" applyFont="1" applyFill="1" applyBorder="1" applyAlignment="1">
      <alignment horizontal="center" vertical="center"/>
    </xf>
    <xf numFmtId="0" fontId="7" fillId="3" borderId="0" xfId="1" applyFont="1" applyFill="1" applyAlignment="1">
      <alignment horizontal="center" vertical="center"/>
    </xf>
    <xf numFmtId="0" fontId="7" fillId="3" borderId="28" xfId="1" applyFont="1" applyFill="1" applyBorder="1" applyAlignment="1">
      <alignment horizontal="center" vertical="center"/>
    </xf>
    <xf numFmtId="167" fontId="6" fillId="0" borderId="24" xfId="5" applyNumberFormat="1" applyFont="1" applyBorder="1" applyAlignment="1">
      <alignment horizontal="center" vertical="center" wrapText="1"/>
    </xf>
    <xf numFmtId="167" fontId="6" fillId="0" borderId="25" xfId="5" applyNumberFormat="1" applyFont="1" applyBorder="1" applyAlignment="1">
      <alignment horizontal="center" vertical="center" wrapText="1"/>
    </xf>
    <xf numFmtId="0" fontId="4" fillId="0" borderId="30" xfId="5" applyFont="1" applyBorder="1" applyAlignment="1">
      <alignment vertical="center" wrapText="1"/>
    </xf>
    <xf numFmtId="0" fontId="5" fillId="0" borderId="26" xfId="5" applyFont="1" applyBorder="1" applyAlignment="1">
      <alignment horizontal="left" vertical="center"/>
    </xf>
    <xf numFmtId="0" fontId="4" fillId="0" borderId="11" xfId="5" applyFont="1" applyBorder="1" applyAlignment="1">
      <alignment vertical="center" wrapText="1"/>
    </xf>
    <xf numFmtId="0" fontId="4" fillId="0" borderId="6" xfId="5" applyFont="1" applyBorder="1" applyAlignment="1">
      <alignment vertical="center" wrapText="1"/>
    </xf>
    <xf numFmtId="0" fontId="4" fillId="0" borderId="7" xfId="5" applyFont="1" applyBorder="1" applyAlignment="1">
      <alignment vertical="center" wrapText="1"/>
    </xf>
    <xf numFmtId="0" fontId="6" fillId="0" borderId="14" xfId="5" applyFont="1" applyBorder="1" applyAlignment="1">
      <alignment horizontal="center" vertical="center" wrapText="1"/>
    </xf>
    <xf numFmtId="0" fontId="6" fillId="0" borderId="5" xfId="5" applyFont="1" applyBorder="1" applyAlignment="1">
      <alignment horizontal="center" vertical="center" wrapText="1"/>
    </xf>
    <xf numFmtId="0" fontId="6" fillId="0" borderId="3" xfId="5" applyFont="1" applyBorder="1" applyAlignment="1">
      <alignment horizontal="center" vertical="center" wrapText="1"/>
    </xf>
    <xf numFmtId="0" fontId="6" fillId="0" borderId="2" xfId="5" applyFont="1" applyBorder="1" applyAlignment="1">
      <alignment horizontal="center" vertical="center" wrapText="1"/>
    </xf>
    <xf numFmtId="0" fontId="7" fillId="8" borderId="15" xfId="1" applyFont="1" applyFill="1" applyBorder="1" applyAlignment="1">
      <alignment horizontal="center" vertical="center"/>
    </xf>
    <xf numFmtId="0" fontId="7" fillId="8" borderId="16" xfId="1" applyFont="1" applyFill="1" applyBorder="1" applyAlignment="1">
      <alignment horizontal="center" vertical="center"/>
    </xf>
    <xf numFmtId="0" fontId="7" fillId="8" borderId="19" xfId="1" applyFont="1" applyFill="1" applyBorder="1" applyAlignment="1">
      <alignment horizontal="center" vertical="center"/>
    </xf>
    <xf numFmtId="0" fontId="7" fillId="8" borderId="0" xfId="1" applyFont="1" applyFill="1" applyAlignment="1">
      <alignment horizontal="center" vertical="center"/>
    </xf>
    <xf numFmtId="0" fontId="7" fillId="8" borderId="27" xfId="1" applyFont="1" applyFill="1" applyBorder="1" applyAlignment="1">
      <alignment horizontal="center" vertical="center"/>
    </xf>
    <xf numFmtId="0" fontId="7" fillId="8" borderId="28" xfId="1" applyFont="1" applyFill="1" applyBorder="1" applyAlignment="1">
      <alignment horizontal="center" vertical="center"/>
    </xf>
    <xf numFmtId="0" fontId="7" fillId="6" borderId="15" xfId="1" applyFont="1" applyFill="1" applyBorder="1" applyAlignment="1">
      <alignment horizontal="center" vertical="center"/>
    </xf>
    <xf numFmtId="0" fontId="7" fillId="6" borderId="35" xfId="1" applyFont="1" applyFill="1" applyBorder="1" applyAlignment="1">
      <alignment horizontal="center" vertical="center"/>
    </xf>
    <xf numFmtId="0" fontId="7" fillId="6" borderId="19" xfId="1" applyFont="1" applyFill="1" applyBorder="1" applyAlignment="1">
      <alignment horizontal="center" vertical="center"/>
    </xf>
    <xf numFmtId="0" fontId="7" fillId="6" borderId="20" xfId="1" applyFont="1" applyFill="1" applyBorder="1" applyAlignment="1">
      <alignment horizontal="center" vertical="center"/>
    </xf>
    <xf numFmtId="0" fontId="7" fillId="6" borderId="27" xfId="1" applyFont="1" applyFill="1" applyBorder="1" applyAlignment="1">
      <alignment horizontal="center" vertical="center"/>
    </xf>
    <xf numFmtId="0" fontId="7" fillId="6" borderId="36" xfId="1" applyFont="1" applyFill="1" applyBorder="1" applyAlignment="1">
      <alignment horizontal="center" vertical="center"/>
    </xf>
    <xf numFmtId="0" fontId="7" fillId="12" borderId="15" xfId="1" applyFont="1" applyFill="1" applyBorder="1" applyAlignment="1">
      <alignment horizontal="center" vertical="center"/>
    </xf>
    <xf numFmtId="0" fontId="7" fillId="12" borderId="35" xfId="1" applyFont="1" applyFill="1" applyBorder="1" applyAlignment="1">
      <alignment horizontal="center" vertical="center"/>
    </xf>
    <xf numFmtId="0" fontId="7" fillId="12" borderId="19" xfId="1" applyFont="1" applyFill="1" applyBorder="1" applyAlignment="1">
      <alignment horizontal="center" vertical="center"/>
    </xf>
    <xf numFmtId="0" fontId="7" fillId="12" borderId="20" xfId="1" applyFont="1" applyFill="1" applyBorder="1" applyAlignment="1">
      <alignment horizontal="center" vertical="center"/>
    </xf>
    <xf numFmtId="0" fontId="7" fillId="12" borderId="27" xfId="1" applyFont="1" applyFill="1" applyBorder="1" applyAlignment="1">
      <alignment horizontal="center" vertical="center"/>
    </xf>
    <xf numFmtId="0" fontId="7" fillId="12" borderId="36" xfId="1" applyFont="1" applyFill="1" applyBorder="1" applyAlignment="1">
      <alignment horizontal="center" vertical="center"/>
    </xf>
    <xf numFmtId="0" fontId="7" fillId="16" borderId="19" xfId="1" applyFont="1" applyFill="1" applyBorder="1" applyAlignment="1">
      <alignment horizontal="center" vertical="center"/>
    </xf>
    <xf numFmtId="0" fontId="7" fillId="16" borderId="0" xfId="1" applyFont="1" applyFill="1" applyAlignment="1">
      <alignment horizontal="center" vertical="center"/>
    </xf>
    <xf numFmtId="0" fontId="7" fillId="16" borderId="27" xfId="1" applyFont="1" applyFill="1" applyBorder="1" applyAlignment="1">
      <alignment horizontal="center" vertical="center"/>
    </xf>
    <xf numFmtId="0" fontId="7" fillId="16" borderId="28" xfId="1" applyFont="1" applyFill="1" applyBorder="1" applyAlignment="1">
      <alignment horizontal="center" vertical="center"/>
    </xf>
    <xf numFmtId="0" fontId="7" fillId="15" borderId="15" xfId="1" applyFont="1" applyFill="1" applyBorder="1" applyAlignment="1">
      <alignment horizontal="center" vertical="center"/>
    </xf>
    <xf numFmtId="0" fontId="7" fillId="15" borderId="35" xfId="1" applyFont="1" applyFill="1" applyBorder="1" applyAlignment="1">
      <alignment horizontal="center" vertical="center"/>
    </xf>
    <xf numFmtId="0" fontId="7" fillId="15" borderId="19" xfId="1" applyFont="1" applyFill="1" applyBorder="1" applyAlignment="1">
      <alignment horizontal="center" vertical="center"/>
    </xf>
    <xf numFmtId="0" fontId="7" fillId="15" borderId="20" xfId="1" applyFont="1" applyFill="1" applyBorder="1" applyAlignment="1">
      <alignment horizontal="center" vertical="center"/>
    </xf>
    <xf numFmtId="0" fontId="7" fillId="15" borderId="27" xfId="1" applyFont="1" applyFill="1" applyBorder="1" applyAlignment="1">
      <alignment horizontal="center" vertical="center"/>
    </xf>
    <xf numFmtId="0" fontId="7" fillId="15" borderId="36" xfId="1" applyFont="1" applyFill="1" applyBorder="1" applyAlignment="1">
      <alignment horizontal="center" vertical="center"/>
    </xf>
    <xf numFmtId="0" fontId="7" fillId="5" borderId="15" xfId="1" applyFont="1" applyFill="1" applyBorder="1" applyAlignment="1">
      <alignment horizontal="center" vertical="center"/>
    </xf>
    <xf numFmtId="0" fontId="7" fillId="5" borderId="16" xfId="1" applyFont="1" applyFill="1" applyBorder="1" applyAlignment="1">
      <alignment horizontal="center" vertical="center"/>
    </xf>
    <xf numFmtId="0" fontId="7" fillId="5" borderId="19" xfId="1" applyFont="1" applyFill="1" applyBorder="1" applyAlignment="1">
      <alignment horizontal="center" vertical="center"/>
    </xf>
    <xf numFmtId="0" fontId="7" fillId="5" borderId="0" xfId="1" applyFont="1" applyFill="1" applyAlignment="1">
      <alignment horizontal="center" vertical="center"/>
    </xf>
    <xf numFmtId="0" fontId="7" fillId="5" borderId="27" xfId="1" applyFont="1" applyFill="1" applyBorder="1" applyAlignment="1">
      <alignment horizontal="center" vertical="center"/>
    </xf>
    <xf numFmtId="0" fontId="7" fillId="5" borderId="28" xfId="1" applyFont="1" applyFill="1" applyBorder="1" applyAlignment="1">
      <alignment horizontal="center" vertical="center"/>
    </xf>
    <xf numFmtId="0" fontId="7" fillId="4" borderId="15" xfId="1" applyFont="1" applyFill="1" applyBorder="1" applyAlignment="1">
      <alignment horizontal="center" vertical="center"/>
    </xf>
    <xf numFmtId="0" fontId="7" fillId="4" borderId="16" xfId="1" applyFont="1" applyFill="1" applyBorder="1" applyAlignment="1">
      <alignment horizontal="center" vertical="center"/>
    </xf>
    <xf numFmtId="0" fontId="7" fillId="4" borderId="19" xfId="1" applyFont="1" applyFill="1" applyBorder="1" applyAlignment="1">
      <alignment horizontal="center" vertical="center"/>
    </xf>
    <xf numFmtId="0" fontId="7" fillId="4" borderId="0" xfId="1" applyFont="1" applyFill="1" applyAlignment="1">
      <alignment horizontal="center" vertical="center"/>
    </xf>
    <xf numFmtId="0" fontId="7" fillId="4" borderId="27" xfId="1" applyFont="1" applyFill="1" applyBorder="1" applyAlignment="1">
      <alignment horizontal="center" vertical="center"/>
    </xf>
    <xf numFmtId="0" fontId="7" fillId="4" borderId="28" xfId="1" applyFont="1" applyFill="1" applyBorder="1" applyAlignment="1">
      <alignment horizontal="center" vertical="center"/>
    </xf>
    <xf numFmtId="164" fontId="6" fillId="0" borderId="3" xfId="5" applyNumberFormat="1" applyFont="1" applyBorder="1" applyAlignment="1">
      <alignment horizontal="center" vertical="center" wrapText="1"/>
    </xf>
    <xf numFmtId="164" fontId="6" fillId="0" borderId="2" xfId="5" applyNumberFormat="1" applyFont="1" applyBorder="1" applyAlignment="1">
      <alignment horizontal="center" vertical="center" wrapText="1"/>
    </xf>
    <xf numFmtId="0" fontId="5" fillId="0" borderId="17" xfId="1" applyFont="1" applyBorder="1" applyAlignment="1">
      <alignment vertical="center" wrapText="1"/>
    </xf>
    <xf numFmtId="0" fontId="5" fillId="0" borderId="18" xfId="1" applyFont="1" applyBorder="1" applyAlignment="1">
      <alignment vertical="center" wrapText="1"/>
    </xf>
    <xf numFmtId="0" fontId="4" fillId="0" borderId="20" xfId="1" applyFont="1" applyBorder="1" applyAlignment="1">
      <alignment vertical="center" wrapText="1"/>
    </xf>
    <xf numFmtId="0" fontId="5" fillId="0" borderId="9" xfId="5" applyFont="1" applyBorder="1" applyAlignment="1">
      <alignment vertical="center" wrapText="1"/>
    </xf>
    <xf numFmtId="0" fontId="5" fillId="0" borderId="8" xfId="5" applyFont="1" applyBorder="1" applyAlignment="1">
      <alignment vertical="center" wrapText="1"/>
    </xf>
    <xf numFmtId="0" fontId="5" fillId="0" borderId="21" xfId="5" applyFont="1" applyBorder="1" applyAlignment="1">
      <alignment vertical="center" wrapText="1"/>
    </xf>
    <xf numFmtId="0" fontId="7" fillId="11" borderId="0" xfId="1" applyFont="1" applyFill="1" applyAlignment="1">
      <alignment horizontal="center" vertical="center"/>
    </xf>
    <xf numFmtId="0" fontId="7" fillId="11" borderId="28" xfId="1" applyFont="1" applyFill="1" applyBorder="1" applyAlignment="1">
      <alignment horizontal="center" vertical="center"/>
    </xf>
    <xf numFmtId="16" fontId="7" fillId="17" borderId="0" xfId="1" applyNumberFormat="1" applyFont="1" applyFill="1" applyAlignment="1">
      <alignment horizontal="center" vertical="center"/>
    </xf>
    <xf numFmtId="0" fontId="7" fillId="17" borderId="20" xfId="1" applyFont="1" applyFill="1" applyBorder="1" applyAlignment="1">
      <alignment horizontal="center" vertical="center"/>
    </xf>
    <xf numFmtId="0" fontId="7" fillId="17" borderId="0" xfId="1" applyFont="1" applyFill="1" applyAlignment="1">
      <alignment horizontal="center" vertical="center"/>
    </xf>
    <xf numFmtId="0" fontId="7" fillId="17" borderId="28" xfId="1" applyFont="1" applyFill="1" applyBorder="1" applyAlignment="1">
      <alignment horizontal="center" vertical="center"/>
    </xf>
    <xf numFmtId="0" fontId="7" fillId="17" borderId="36" xfId="1" applyFont="1" applyFill="1" applyBorder="1" applyAlignment="1">
      <alignment horizontal="center" vertical="center"/>
    </xf>
  </cellXfs>
  <cellStyles count="8">
    <cellStyle name="Comma" xfId="6" builtinId="3"/>
    <cellStyle name="Comma0" xfId="2" xr:uid="{00000000-0005-0000-0000-000001000000}"/>
    <cellStyle name="Normal" xfId="0" builtinId="0"/>
    <cellStyle name="Normal 2" xfId="4" xr:uid="{00000000-0005-0000-0000-000004000000}"/>
    <cellStyle name="Normal 3" xfId="5" xr:uid="{00000000-0005-0000-0000-000005000000}"/>
    <cellStyle name="Normal 4" xfId="1" xr:uid="{00000000-0005-0000-0000-000006000000}"/>
    <cellStyle name="OPSKRIF" xfId="3" xr:uid="{00000000-0005-0000-0000-000007000000}"/>
    <cellStyle name="Percent"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581025</xdr:colOff>
      <xdr:row>0</xdr:row>
      <xdr:rowOff>28575</xdr:rowOff>
    </xdr:from>
    <xdr:to>
      <xdr:col>9</xdr:col>
      <xdr:colOff>1905</xdr:colOff>
      <xdr:row>3</xdr:row>
      <xdr:rowOff>114301</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19425" y="28575"/>
          <a:ext cx="2468880" cy="65722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504825</xdr:colOff>
      <xdr:row>0</xdr:row>
      <xdr:rowOff>0</xdr:rowOff>
    </xdr:from>
    <xdr:to>
      <xdr:col>5</xdr:col>
      <xdr:colOff>821055</xdr:colOff>
      <xdr:row>2</xdr:row>
      <xdr:rowOff>161926</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53125" y="0"/>
          <a:ext cx="2468880" cy="65722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15240</xdr:colOff>
      <xdr:row>0</xdr:row>
      <xdr:rowOff>0</xdr:rowOff>
    </xdr:from>
    <xdr:to>
      <xdr:col>10</xdr:col>
      <xdr:colOff>777240</xdr:colOff>
      <xdr:row>2</xdr:row>
      <xdr:rowOff>276226</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1260" y="0"/>
          <a:ext cx="2270760" cy="64198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view="pageBreakPreview" topLeftCell="D7" zoomScaleNormal="100" zoomScaleSheetLayoutView="100" workbookViewId="0">
      <selection activeCell="L21" sqref="L21"/>
    </sheetView>
  </sheetViews>
  <sheetFormatPr defaultRowHeight="15" x14ac:dyDescent="0.25"/>
  <sheetData>
    <row r="1" spans="1:1" x14ac:dyDescent="0.25">
      <c r="A1" s="40"/>
    </row>
    <row r="2" spans="1:1" x14ac:dyDescent="0.25">
      <c r="A2" s="40"/>
    </row>
    <row r="3" spans="1:1" x14ac:dyDescent="0.25">
      <c r="A3" s="40"/>
    </row>
    <row r="4" spans="1:1" x14ac:dyDescent="0.25">
      <c r="A4" s="40"/>
    </row>
    <row r="5" spans="1:1" x14ac:dyDescent="0.25">
      <c r="A5" s="40"/>
    </row>
    <row r="6" spans="1:1" x14ac:dyDescent="0.25">
      <c r="A6" s="40"/>
    </row>
    <row r="7" spans="1:1" x14ac:dyDescent="0.25">
      <c r="A7" s="40"/>
    </row>
    <row r="8" spans="1:1" x14ac:dyDescent="0.25">
      <c r="A8" s="40"/>
    </row>
    <row r="9" spans="1:1" x14ac:dyDescent="0.25">
      <c r="A9" s="40"/>
    </row>
    <row r="10" spans="1:1" x14ac:dyDescent="0.25">
      <c r="A10" s="40"/>
    </row>
    <row r="11" spans="1:1" x14ac:dyDescent="0.25">
      <c r="A11" s="40"/>
    </row>
    <row r="12" spans="1:1" x14ac:dyDescent="0.25">
      <c r="A12" s="40"/>
    </row>
    <row r="13" spans="1:1" x14ac:dyDescent="0.25">
      <c r="A13" s="40"/>
    </row>
    <row r="14" spans="1:1" x14ac:dyDescent="0.25">
      <c r="A14" s="40"/>
    </row>
    <row r="15" spans="1:1" x14ac:dyDescent="0.25">
      <c r="A15" s="40"/>
    </row>
    <row r="16" spans="1:1" x14ac:dyDescent="0.25">
      <c r="A16" s="40"/>
    </row>
    <row r="17" spans="1:9" x14ac:dyDescent="0.25">
      <c r="A17" s="40"/>
      <c r="B17" s="1"/>
      <c r="C17" s="1"/>
      <c r="D17" s="1"/>
      <c r="E17" s="1"/>
      <c r="F17" s="1"/>
      <c r="G17" s="1"/>
      <c r="H17" s="1"/>
      <c r="I17" s="1"/>
    </row>
    <row r="18" spans="1:9" x14ac:dyDescent="0.25">
      <c r="A18" s="40"/>
      <c r="B18" s="1"/>
      <c r="C18" s="1"/>
      <c r="D18" s="1"/>
      <c r="E18" s="1"/>
      <c r="F18" s="1"/>
      <c r="G18" s="1"/>
      <c r="H18" s="1"/>
      <c r="I18" s="1"/>
    </row>
    <row r="19" spans="1:9" x14ac:dyDescent="0.25">
      <c r="A19" s="40"/>
      <c r="B19" s="1"/>
      <c r="C19" s="1"/>
      <c r="D19" s="1"/>
      <c r="E19" s="1"/>
      <c r="F19" s="1"/>
      <c r="G19" s="1"/>
      <c r="H19" s="1"/>
      <c r="I19" s="1"/>
    </row>
    <row r="20" spans="1:9" x14ac:dyDescent="0.25">
      <c r="A20" s="40"/>
      <c r="B20" s="1"/>
      <c r="C20" s="1"/>
      <c r="D20" s="1"/>
      <c r="E20" s="1"/>
      <c r="F20" s="1"/>
      <c r="G20" s="1"/>
      <c r="H20" s="1"/>
      <c r="I20" s="1"/>
    </row>
    <row r="21" spans="1:9" x14ac:dyDescent="0.25">
      <c r="A21" s="40"/>
      <c r="B21" s="1"/>
      <c r="C21" s="1"/>
      <c r="D21" s="1"/>
      <c r="E21" s="1"/>
      <c r="F21" s="1"/>
      <c r="G21" s="1"/>
      <c r="H21" s="1"/>
      <c r="I21" s="1"/>
    </row>
    <row r="22" spans="1:9" x14ac:dyDescent="0.25">
      <c r="A22" s="40"/>
      <c r="B22" s="1"/>
      <c r="C22" s="1"/>
      <c r="D22" s="1"/>
      <c r="E22" s="1"/>
      <c r="F22" s="1"/>
      <c r="G22" s="1"/>
      <c r="H22" s="1"/>
      <c r="I22" s="1"/>
    </row>
    <row r="23" spans="1:9" x14ac:dyDescent="0.25">
      <c r="A23" s="40"/>
      <c r="B23" s="1"/>
      <c r="C23" s="1"/>
      <c r="D23" s="1"/>
      <c r="E23" s="1"/>
      <c r="F23" s="1"/>
      <c r="G23" s="1"/>
      <c r="H23" s="1"/>
      <c r="I23" s="1"/>
    </row>
    <row r="24" spans="1:9" x14ac:dyDescent="0.25">
      <c r="A24" s="41"/>
      <c r="B24" s="1"/>
      <c r="C24" s="1"/>
      <c r="D24" s="1"/>
      <c r="E24" s="1"/>
      <c r="F24" s="1"/>
      <c r="G24" s="1"/>
      <c r="H24" s="1"/>
      <c r="I24" s="1"/>
    </row>
    <row r="25" spans="1:9" ht="18" x14ac:dyDescent="0.25">
      <c r="A25" s="42"/>
      <c r="B25" s="1"/>
      <c r="C25" s="1"/>
      <c r="D25" s="1"/>
      <c r="E25" s="1"/>
      <c r="F25" s="1"/>
      <c r="G25" s="1"/>
      <c r="H25" s="1"/>
      <c r="I25" s="1"/>
    </row>
    <row r="26" spans="1:9" ht="18" x14ac:dyDescent="0.25">
      <c r="A26" s="209" t="s">
        <v>163</v>
      </c>
      <c r="B26" s="209"/>
      <c r="C26" s="209"/>
      <c r="D26" s="209"/>
      <c r="E26" s="209"/>
      <c r="F26" s="209"/>
      <c r="G26" s="209"/>
      <c r="H26" s="209"/>
      <c r="I26" s="209"/>
    </row>
    <row r="27" spans="1:9" ht="18" x14ac:dyDescent="0.25">
      <c r="A27" s="42"/>
      <c r="B27" s="1"/>
      <c r="C27" s="1"/>
      <c r="D27" s="1"/>
      <c r="E27" s="1"/>
      <c r="F27" s="1"/>
      <c r="G27" s="1"/>
      <c r="H27" s="1"/>
      <c r="I27" s="1"/>
    </row>
    <row r="28" spans="1:9" x14ac:dyDescent="0.25">
      <c r="A28" s="41"/>
      <c r="B28" s="1"/>
      <c r="C28" s="1"/>
      <c r="D28" s="1"/>
      <c r="E28" s="1"/>
      <c r="F28" s="1"/>
      <c r="G28" s="1"/>
      <c r="H28" s="1"/>
      <c r="I28" s="1"/>
    </row>
    <row r="29" spans="1:9" x14ac:dyDescent="0.25">
      <c r="A29" s="41"/>
      <c r="B29" s="1"/>
      <c r="C29" s="1"/>
      <c r="D29" s="1"/>
      <c r="E29" s="1"/>
      <c r="F29" s="1"/>
      <c r="G29" s="1"/>
      <c r="H29" s="1"/>
      <c r="I29" s="1"/>
    </row>
    <row r="30" spans="1:9" x14ac:dyDescent="0.25">
      <c r="A30" s="41"/>
      <c r="B30" s="1"/>
      <c r="C30" s="1"/>
      <c r="D30" s="1"/>
      <c r="E30" s="1"/>
      <c r="F30" s="1"/>
      <c r="G30" s="1"/>
      <c r="H30" s="1"/>
      <c r="I30" s="1"/>
    </row>
  </sheetData>
  <mergeCells count="1">
    <mergeCell ref="A26:I26"/>
  </mergeCells>
  <pageMargins left="0.7" right="0.7" top="0.75" bottom="0.75" header="0.3" footer="0.3"/>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79"/>
  <sheetViews>
    <sheetView view="pageBreakPreview" topLeftCell="A64" zoomScaleNormal="100" zoomScaleSheetLayoutView="100" workbookViewId="0">
      <selection activeCell="B46" sqref="B46:B47"/>
    </sheetView>
  </sheetViews>
  <sheetFormatPr defaultRowHeight="20.100000000000001" customHeight="1" x14ac:dyDescent="0.25"/>
  <cols>
    <col min="2" max="2" width="72.5703125" customWidth="1"/>
    <col min="5" max="5" width="14" bestFit="1" customWidth="1"/>
    <col min="6" max="6" width="12.7109375" customWidth="1"/>
    <col min="7" max="7" width="11.42578125" style="112" bestFit="1" customWidth="1"/>
    <col min="8" max="8" width="11.42578125" bestFit="1" customWidth="1"/>
    <col min="9" max="9" width="17" style="70" bestFit="1" customWidth="1"/>
    <col min="10" max="11" width="11.42578125" style="70" bestFit="1" customWidth="1"/>
    <col min="12" max="15" width="11.42578125" style="70" customWidth="1"/>
    <col min="16" max="16" width="12.42578125" style="142" bestFit="1" customWidth="1"/>
  </cols>
  <sheetData>
    <row r="1" spans="1:16" ht="20.100000000000001" customHeight="1" x14ac:dyDescent="0.25">
      <c r="A1" s="214"/>
      <c r="B1" s="214"/>
      <c r="C1" s="214"/>
      <c r="D1" s="214"/>
      <c r="E1" s="214"/>
      <c r="F1" s="214"/>
    </row>
    <row r="2" spans="1:16" ht="20.100000000000001" customHeight="1" x14ac:dyDescent="0.25">
      <c r="A2" s="215" t="s">
        <v>0</v>
      </c>
      <c r="B2" s="216"/>
      <c r="C2" s="216"/>
      <c r="D2" s="216"/>
      <c r="E2" s="216"/>
      <c r="F2" s="217"/>
    </row>
    <row r="3" spans="1:16" ht="20.100000000000001" customHeight="1" thickBot="1" x14ac:dyDescent="0.3">
      <c r="A3" s="218" t="s">
        <v>164</v>
      </c>
      <c r="B3" s="219"/>
      <c r="C3" s="219"/>
      <c r="D3" s="219"/>
      <c r="E3" s="219"/>
      <c r="F3" s="220"/>
    </row>
    <row r="4" spans="1:16" ht="31.9" customHeight="1" thickBot="1" x14ac:dyDescent="0.3">
      <c r="A4" s="35" t="s">
        <v>2</v>
      </c>
      <c r="B4" s="35" t="s">
        <v>3</v>
      </c>
      <c r="C4" s="35" t="s">
        <v>4</v>
      </c>
      <c r="D4" s="35" t="s">
        <v>5</v>
      </c>
      <c r="E4" s="35" t="s">
        <v>6</v>
      </c>
      <c r="F4" s="37" t="s">
        <v>7</v>
      </c>
      <c r="G4" s="159" t="s">
        <v>287</v>
      </c>
      <c r="H4" s="160" t="s">
        <v>288</v>
      </c>
      <c r="I4" s="161" t="s">
        <v>293</v>
      </c>
      <c r="J4" s="162" t="s">
        <v>294</v>
      </c>
      <c r="K4" s="178" t="s">
        <v>300</v>
      </c>
      <c r="L4" s="180" t="s">
        <v>301</v>
      </c>
      <c r="M4" s="188" t="s">
        <v>302</v>
      </c>
      <c r="N4" s="190" t="s">
        <v>309</v>
      </c>
      <c r="O4" s="192" t="s">
        <v>311</v>
      </c>
      <c r="P4" s="158" t="s">
        <v>296</v>
      </c>
    </row>
    <row r="5" spans="1:16" ht="20.100000000000001" customHeight="1" x14ac:dyDescent="0.25">
      <c r="A5" s="44" t="s">
        <v>165</v>
      </c>
      <c r="B5" s="45" t="s">
        <v>166</v>
      </c>
      <c r="C5" s="44"/>
      <c r="D5" s="44"/>
      <c r="E5" s="44"/>
      <c r="F5" s="46"/>
      <c r="P5" s="156"/>
    </row>
    <row r="6" spans="1:16" ht="20.100000000000001" customHeight="1" x14ac:dyDescent="0.25">
      <c r="A6" s="44"/>
      <c r="B6" s="47"/>
      <c r="C6" s="44"/>
      <c r="D6" s="44"/>
      <c r="E6" s="44"/>
      <c r="F6" s="46"/>
      <c r="P6" s="156"/>
    </row>
    <row r="7" spans="1:16" ht="15" x14ac:dyDescent="0.25">
      <c r="A7" s="44" t="s">
        <v>167</v>
      </c>
      <c r="B7" s="48" t="s">
        <v>168</v>
      </c>
      <c r="C7" s="44"/>
      <c r="D7" s="44"/>
      <c r="E7" s="44"/>
      <c r="F7" s="46"/>
      <c r="P7" s="156"/>
    </row>
    <row r="8" spans="1:16" ht="20.100000000000001" customHeight="1" x14ac:dyDescent="0.25">
      <c r="A8" s="44"/>
      <c r="B8" s="48"/>
      <c r="C8" s="44"/>
      <c r="D8" s="44"/>
      <c r="E8" s="44"/>
      <c r="F8" s="49"/>
      <c r="P8" s="156"/>
    </row>
    <row r="9" spans="1:16" ht="48" x14ac:dyDescent="0.25">
      <c r="A9" s="44" t="s">
        <v>169</v>
      </c>
      <c r="B9" s="48" t="s">
        <v>170</v>
      </c>
      <c r="C9" s="44"/>
      <c r="D9" s="44"/>
      <c r="E9" s="44"/>
      <c r="F9" s="49"/>
      <c r="P9" s="156"/>
    </row>
    <row r="10" spans="1:16" ht="15" x14ac:dyDescent="0.25">
      <c r="A10" s="44"/>
      <c r="B10" s="48"/>
      <c r="C10" s="44"/>
      <c r="D10" s="44"/>
      <c r="E10" s="44"/>
      <c r="F10" s="49"/>
      <c r="P10" s="156"/>
    </row>
    <row r="11" spans="1:16" ht="60" x14ac:dyDescent="0.25">
      <c r="A11" s="44" t="s">
        <v>171</v>
      </c>
      <c r="B11" s="48" t="s">
        <v>172</v>
      </c>
      <c r="C11" s="44"/>
      <c r="D11" s="44"/>
      <c r="E11" s="44"/>
      <c r="F11" s="49"/>
      <c r="P11" s="156"/>
    </row>
    <row r="12" spans="1:16" ht="20.100000000000001" customHeight="1" x14ac:dyDescent="0.25">
      <c r="A12" s="50"/>
      <c r="B12" s="48"/>
      <c r="C12" s="44"/>
      <c r="D12" s="44"/>
      <c r="E12" s="44"/>
      <c r="F12" s="49"/>
      <c r="P12" s="156"/>
    </row>
    <row r="13" spans="1:16" ht="20.100000000000001" customHeight="1" x14ac:dyDescent="0.25">
      <c r="A13" s="44" t="s">
        <v>173</v>
      </c>
      <c r="B13" s="48" t="s">
        <v>174</v>
      </c>
      <c r="C13" s="44"/>
      <c r="D13" s="44"/>
      <c r="E13" s="51"/>
      <c r="F13" s="49"/>
      <c r="P13" s="156"/>
    </row>
    <row r="14" spans="1:16" ht="20.100000000000001" customHeight="1" x14ac:dyDescent="0.25">
      <c r="A14" s="44"/>
      <c r="B14" s="48"/>
      <c r="C14" s="44"/>
      <c r="D14" s="44"/>
      <c r="E14" s="51"/>
      <c r="F14" s="49"/>
      <c r="P14" s="156"/>
    </row>
    <row r="15" spans="1:16" ht="20.100000000000001" customHeight="1" x14ac:dyDescent="0.25">
      <c r="A15" s="44" t="s">
        <v>175</v>
      </c>
      <c r="B15" s="48" t="s">
        <v>176</v>
      </c>
      <c r="C15" s="44"/>
      <c r="D15" s="44"/>
      <c r="E15" s="44"/>
      <c r="F15" s="49"/>
      <c r="P15" s="156"/>
    </row>
    <row r="16" spans="1:16" ht="20.100000000000001" customHeight="1" x14ac:dyDescent="0.25">
      <c r="A16" s="44"/>
      <c r="B16" s="48"/>
      <c r="C16" s="44"/>
      <c r="D16" s="44"/>
      <c r="E16" s="44"/>
      <c r="F16" s="49"/>
      <c r="P16" s="156"/>
    </row>
    <row r="17" spans="1:16" ht="20.100000000000001" customHeight="1" x14ac:dyDescent="0.25">
      <c r="A17" s="44" t="s">
        <v>177</v>
      </c>
      <c r="B17" s="48" t="s">
        <v>178</v>
      </c>
      <c r="C17" s="44"/>
      <c r="D17" s="44"/>
      <c r="E17" s="51"/>
      <c r="F17" s="49"/>
      <c r="P17" s="156"/>
    </row>
    <row r="18" spans="1:16" ht="20.100000000000001" customHeight="1" x14ac:dyDescent="0.25">
      <c r="A18" s="44"/>
      <c r="B18" s="48"/>
      <c r="C18" s="44"/>
      <c r="D18" s="44"/>
      <c r="E18" s="44"/>
      <c r="F18" s="49"/>
      <c r="P18" s="156"/>
    </row>
    <row r="19" spans="1:16" ht="36" x14ac:dyDescent="0.25">
      <c r="A19" s="44" t="s">
        <v>179</v>
      </c>
      <c r="B19" s="48" t="s">
        <v>180</v>
      </c>
      <c r="C19" s="44"/>
      <c r="D19" s="44"/>
      <c r="E19" s="44"/>
      <c r="F19" s="49"/>
      <c r="P19" s="156"/>
    </row>
    <row r="20" spans="1:16" ht="20.100000000000001" customHeight="1" x14ac:dyDescent="0.25">
      <c r="A20" s="44"/>
      <c r="B20" s="48"/>
      <c r="C20" s="44"/>
      <c r="D20" s="44"/>
      <c r="E20" s="44"/>
      <c r="F20" s="49"/>
      <c r="P20" s="156"/>
    </row>
    <row r="21" spans="1:16" ht="36" x14ac:dyDescent="0.25">
      <c r="A21" s="44" t="s">
        <v>181</v>
      </c>
      <c r="B21" s="48" t="s">
        <v>182</v>
      </c>
      <c r="C21" s="44"/>
      <c r="D21" s="44"/>
      <c r="E21" s="44"/>
      <c r="F21" s="49"/>
      <c r="P21" s="156"/>
    </row>
    <row r="22" spans="1:16" ht="20.100000000000001" customHeight="1" x14ac:dyDescent="0.25">
      <c r="A22" s="44"/>
      <c r="B22" s="48"/>
      <c r="C22" s="44"/>
      <c r="D22" s="44"/>
      <c r="E22" s="44"/>
      <c r="F22" s="49"/>
      <c r="P22" s="156"/>
    </row>
    <row r="23" spans="1:16" ht="84" x14ac:dyDescent="0.25">
      <c r="A23" s="52" t="s">
        <v>183</v>
      </c>
      <c r="B23" s="48" t="s">
        <v>184</v>
      </c>
      <c r="C23" s="52"/>
      <c r="D23" s="52"/>
      <c r="E23" s="52"/>
      <c r="F23" s="53"/>
      <c r="P23" s="156"/>
    </row>
    <row r="24" spans="1:16" ht="20.100000000000001" customHeight="1" x14ac:dyDescent="0.25">
      <c r="A24" s="54"/>
      <c r="B24" s="213" t="s">
        <v>185</v>
      </c>
      <c r="C24" s="213"/>
      <c r="D24" s="213"/>
      <c r="E24" s="213"/>
      <c r="F24" s="43"/>
      <c r="P24" s="156"/>
    </row>
    <row r="25" spans="1:16" ht="24" x14ac:dyDescent="0.25">
      <c r="A25" s="52" t="s">
        <v>186</v>
      </c>
      <c r="B25" s="48" t="s">
        <v>187</v>
      </c>
      <c r="C25" s="52"/>
      <c r="D25" s="52"/>
      <c r="E25" s="52"/>
      <c r="F25" s="55"/>
      <c r="P25" s="156"/>
    </row>
    <row r="26" spans="1:16" ht="20.100000000000001" customHeight="1" x14ac:dyDescent="0.25">
      <c r="A26" s="52"/>
      <c r="B26" s="48"/>
      <c r="C26" s="52"/>
      <c r="D26" s="52"/>
      <c r="E26" s="52"/>
      <c r="F26" s="55"/>
      <c r="P26" s="156"/>
    </row>
    <row r="27" spans="1:16" ht="72" x14ac:dyDescent="0.25">
      <c r="A27" s="52" t="s">
        <v>188</v>
      </c>
      <c r="B27" s="48" t="s">
        <v>189</v>
      </c>
      <c r="C27" s="52"/>
      <c r="D27" s="52"/>
      <c r="E27" s="52"/>
      <c r="F27" s="55"/>
      <c r="P27" s="156"/>
    </row>
    <row r="28" spans="1:16" ht="20.100000000000001" customHeight="1" x14ac:dyDescent="0.25">
      <c r="A28" s="56"/>
      <c r="B28" s="48"/>
      <c r="C28" s="52"/>
      <c r="D28" s="52"/>
      <c r="E28" s="52"/>
      <c r="F28" s="55"/>
      <c r="P28" s="156"/>
    </row>
    <row r="29" spans="1:16" ht="36" x14ac:dyDescent="0.25">
      <c r="A29" s="52" t="s">
        <v>190</v>
      </c>
      <c r="B29" s="48" t="s">
        <v>191</v>
      </c>
      <c r="C29" s="52"/>
      <c r="D29" s="52"/>
      <c r="E29" s="52"/>
      <c r="F29" s="55"/>
      <c r="P29" s="156"/>
    </row>
    <row r="30" spans="1:16" ht="20.100000000000001" customHeight="1" x14ac:dyDescent="0.25">
      <c r="A30" s="57"/>
      <c r="B30" s="48"/>
      <c r="C30" s="52"/>
      <c r="D30" s="52"/>
      <c r="E30" s="58"/>
      <c r="F30" s="55"/>
      <c r="P30" s="156"/>
    </row>
    <row r="31" spans="1:16" ht="60" x14ac:dyDescent="0.25">
      <c r="A31" s="52" t="s">
        <v>192</v>
      </c>
      <c r="B31" s="48" t="s">
        <v>193</v>
      </c>
      <c r="C31" s="52"/>
      <c r="D31" s="52"/>
      <c r="E31" s="58"/>
      <c r="F31" s="55"/>
      <c r="P31" s="156"/>
    </row>
    <row r="32" spans="1:16" ht="20.100000000000001" customHeight="1" x14ac:dyDescent="0.25">
      <c r="A32" s="52"/>
      <c r="B32" s="48"/>
      <c r="C32" s="52"/>
      <c r="D32" s="52"/>
      <c r="E32" s="58"/>
      <c r="F32" s="55"/>
      <c r="P32" s="156"/>
    </row>
    <row r="33" spans="1:16" ht="24" x14ac:dyDescent="0.25">
      <c r="A33" s="52" t="s">
        <v>194</v>
      </c>
      <c r="B33" s="48" t="s">
        <v>195</v>
      </c>
      <c r="C33" s="52"/>
      <c r="D33" s="52"/>
      <c r="E33" s="58"/>
      <c r="F33" s="55"/>
      <c r="P33" s="156"/>
    </row>
    <row r="34" spans="1:16" ht="20.100000000000001" customHeight="1" x14ac:dyDescent="0.25">
      <c r="A34" s="52"/>
      <c r="B34" s="48"/>
      <c r="C34" s="52"/>
      <c r="D34" s="52"/>
      <c r="E34" s="58"/>
      <c r="F34" s="55"/>
      <c r="P34" s="156"/>
    </row>
    <row r="35" spans="1:16" ht="20.100000000000001" customHeight="1" x14ac:dyDescent="0.25">
      <c r="A35" s="52" t="s">
        <v>196</v>
      </c>
      <c r="B35" s="48" t="s">
        <v>197</v>
      </c>
      <c r="C35" s="52"/>
      <c r="D35" s="52"/>
      <c r="E35" s="52"/>
      <c r="F35" s="53"/>
      <c r="P35" s="156"/>
    </row>
    <row r="36" spans="1:16" ht="20.100000000000001" customHeight="1" x14ac:dyDescent="0.25">
      <c r="A36" s="57"/>
      <c r="B36" s="48"/>
      <c r="C36" s="52"/>
      <c r="D36" s="52"/>
      <c r="E36" s="52"/>
      <c r="F36" s="53"/>
      <c r="P36" s="156"/>
    </row>
    <row r="37" spans="1:16" ht="24" x14ac:dyDescent="0.25">
      <c r="A37" s="52" t="s">
        <v>198</v>
      </c>
      <c r="B37" s="48" t="s">
        <v>199</v>
      </c>
      <c r="C37" s="52"/>
      <c r="D37" s="52"/>
      <c r="E37" s="52"/>
      <c r="F37" s="53"/>
      <c r="P37" s="156"/>
    </row>
    <row r="38" spans="1:16" ht="20.100000000000001" customHeight="1" x14ac:dyDescent="0.25">
      <c r="A38" s="52"/>
      <c r="B38" s="48"/>
      <c r="C38" s="52"/>
      <c r="D38" s="52"/>
      <c r="E38" s="52"/>
      <c r="F38" s="53"/>
      <c r="P38" s="156"/>
    </row>
    <row r="39" spans="1:16" ht="20.100000000000001" customHeight="1" x14ac:dyDescent="0.25">
      <c r="A39" s="52"/>
      <c r="B39" s="48"/>
      <c r="C39" s="52"/>
      <c r="D39" s="52"/>
      <c r="E39" s="52"/>
      <c r="F39" s="53"/>
      <c r="P39" s="156"/>
    </row>
    <row r="40" spans="1:16" ht="20.100000000000001" customHeight="1" x14ac:dyDescent="0.25">
      <c r="A40" s="52"/>
      <c r="B40" s="48"/>
      <c r="C40" s="52"/>
      <c r="D40" s="52"/>
      <c r="E40" s="52"/>
      <c r="F40" s="53"/>
      <c r="P40" s="156"/>
    </row>
    <row r="41" spans="1:16" ht="20.100000000000001" customHeight="1" x14ac:dyDescent="0.25">
      <c r="A41" s="52"/>
      <c r="B41" s="48"/>
      <c r="C41" s="52"/>
      <c r="D41" s="52"/>
      <c r="E41" s="52"/>
      <c r="F41" s="53"/>
      <c r="P41" s="156"/>
    </row>
    <row r="42" spans="1:16" ht="20.100000000000001" customHeight="1" x14ac:dyDescent="0.25">
      <c r="A42" s="52"/>
      <c r="B42" s="48"/>
      <c r="C42" s="52"/>
      <c r="D42" s="52"/>
      <c r="E42" s="52"/>
      <c r="F42" s="53"/>
      <c r="P42" s="156"/>
    </row>
    <row r="43" spans="1:16" ht="20.100000000000001" customHeight="1" x14ac:dyDescent="0.25">
      <c r="A43" s="52"/>
      <c r="B43" s="48"/>
      <c r="C43" s="52"/>
      <c r="D43" s="52"/>
      <c r="E43" s="52"/>
      <c r="F43" s="53"/>
      <c r="P43" s="156"/>
    </row>
    <row r="44" spans="1:16" ht="20.100000000000001" customHeight="1" x14ac:dyDescent="0.25">
      <c r="A44" s="52"/>
      <c r="B44" s="48"/>
      <c r="C44" s="52"/>
      <c r="D44" s="52"/>
      <c r="E44" s="52"/>
      <c r="F44" s="53"/>
      <c r="P44" s="156"/>
    </row>
    <row r="45" spans="1:16" ht="20.100000000000001" customHeight="1" x14ac:dyDescent="0.25">
      <c r="A45" s="52"/>
      <c r="B45" s="48"/>
      <c r="C45" s="52"/>
      <c r="D45" s="52"/>
      <c r="E45" s="52"/>
      <c r="F45" s="53"/>
      <c r="P45" s="156"/>
    </row>
    <row r="46" spans="1:16" ht="20.100000000000001" customHeight="1" x14ac:dyDescent="0.25">
      <c r="A46" s="52"/>
      <c r="B46" s="48"/>
      <c r="C46" s="52"/>
      <c r="D46" s="52"/>
      <c r="E46" s="52"/>
      <c r="F46" s="53"/>
      <c r="P46" s="156"/>
    </row>
    <row r="47" spans="1:16" ht="20.100000000000001" customHeight="1" x14ac:dyDescent="0.25">
      <c r="A47" s="52"/>
      <c r="B47" s="48"/>
      <c r="C47" s="52"/>
      <c r="D47" s="52"/>
      <c r="E47" s="52"/>
      <c r="F47" s="53"/>
      <c r="P47" s="156"/>
    </row>
    <row r="48" spans="1:16" ht="20.100000000000001" customHeight="1" x14ac:dyDescent="0.25">
      <c r="A48" s="52"/>
      <c r="B48" s="48"/>
      <c r="C48" s="52"/>
      <c r="D48" s="52"/>
      <c r="E48" s="52"/>
      <c r="F48" s="53"/>
      <c r="P48" s="156"/>
    </row>
    <row r="49" spans="1:16" ht="20.100000000000001" customHeight="1" x14ac:dyDescent="0.25">
      <c r="A49" s="52"/>
      <c r="B49" s="48"/>
      <c r="C49" s="52"/>
      <c r="D49" s="52"/>
      <c r="E49" s="52"/>
      <c r="F49" s="53"/>
      <c r="P49" s="156"/>
    </row>
    <row r="50" spans="1:16" ht="20.100000000000001" customHeight="1" x14ac:dyDescent="0.25">
      <c r="A50" s="52"/>
      <c r="B50" s="48"/>
      <c r="C50" s="52"/>
      <c r="D50" s="52"/>
      <c r="E50" s="52"/>
      <c r="F50" s="53"/>
      <c r="P50" s="156"/>
    </row>
    <row r="51" spans="1:16" ht="20.100000000000001" customHeight="1" x14ac:dyDescent="0.25">
      <c r="A51" s="52"/>
      <c r="B51" s="48"/>
      <c r="C51" s="52"/>
      <c r="D51" s="52"/>
      <c r="E51" s="52"/>
      <c r="F51" s="53"/>
      <c r="P51" s="156"/>
    </row>
    <row r="52" spans="1:16" ht="20.100000000000001" customHeight="1" x14ac:dyDescent="0.25">
      <c r="A52" s="52"/>
      <c r="B52" s="48"/>
      <c r="C52" s="52"/>
      <c r="D52" s="52"/>
      <c r="E52" s="52"/>
      <c r="F52" s="53"/>
      <c r="P52" s="156"/>
    </row>
    <row r="53" spans="1:16" ht="20.100000000000001" customHeight="1" x14ac:dyDescent="0.25">
      <c r="A53" s="52"/>
      <c r="B53" s="48"/>
      <c r="C53" s="52"/>
      <c r="D53" s="52"/>
      <c r="E53" s="52"/>
      <c r="F53" s="53"/>
      <c r="P53" s="156"/>
    </row>
    <row r="54" spans="1:16" ht="20.100000000000001" customHeight="1" x14ac:dyDescent="0.25">
      <c r="A54" s="52"/>
      <c r="B54" s="48"/>
      <c r="C54" s="52"/>
      <c r="D54" s="52"/>
      <c r="E54" s="52"/>
      <c r="F54" s="53"/>
      <c r="P54" s="156"/>
    </row>
    <row r="55" spans="1:16" ht="20.100000000000001" customHeight="1" x14ac:dyDescent="0.25">
      <c r="A55" s="52"/>
      <c r="B55" s="48"/>
      <c r="C55" s="52"/>
      <c r="D55" s="52"/>
      <c r="E55" s="52"/>
      <c r="F55" s="53"/>
      <c r="P55" s="156"/>
    </row>
    <row r="56" spans="1:16" ht="20.100000000000001" customHeight="1" x14ac:dyDescent="0.25">
      <c r="A56" s="52"/>
      <c r="B56" s="48"/>
      <c r="C56" s="52"/>
      <c r="D56" s="52"/>
      <c r="E56" s="52"/>
      <c r="F56" s="53"/>
      <c r="P56" s="156"/>
    </row>
    <row r="57" spans="1:16" ht="20.100000000000001" customHeight="1" x14ac:dyDescent="0.25">
      <c r="A57" s="52"/>
      <c r="B57" s="48"/>
      <c r="C57" s="52"/>
      <c r="D57" s="52"/>
      <c r="E57" s="52"/>
      <c r="F57" s="53"/>
      <c r="P57" s="156"/>
    </row>
    <row r="58" spans="1:16" ht="20.100000000000001" customHeight="1" x14ac:dyDescent="0.25">
      <c r="A58" s="52"/>
      <c r="B58" s="48"/>
      <c r="C58" s="52"/>
      <c r="D58" s="52"/>
      <c r="E58" s="52"/>
      <c r="F58" s="53"/>
      <c r="P58" s="156"/>
    </row>
    <row r="59" spans="1:16" ht="20.100000000000001" customHeight="1" x14ac:dyDescent="0.25">
      <c r="A59" s="54"/>
      <c r="B59" s="213" t="s">
        <v>200</v>
      </c>
      <c r="C59" s="213"/>
      <c r="D59" s="213"/>
      <c r="E59" s="213"/>
      <c r="F59" s="43"/>
      <c r="P59" s="156"/>
    </row>
    <row r="60" spans="1:16" ht="20.100000000000001" customHeight="1" x14ac:dyDescent="0.25">
      <c r="A60" s="56" t="s">
        <v>201</v>
      </c>
      <c r="B60" s="59" t="s">
        <v>202</v>
      </c>
      <c r="C60" s="52"/>
      <c r="D60" s="52"/>
      <c r="E60" s="52"/>
      <c r="F60" s="53"/>
      <c r="P60" s="156"/>
    </row>
    <row r="61" spans="1:16" ht="20.100000000000001" customHeight="1" x14ac:dyDescent="0.25">
      <c r="A61" s="56"/>
      <c r="B61" s="60"/>
      <c r="C61" s="52"/>
      <c r="D61" s="52"/>
      <c r="E61" s="52"/>
      <c r="F61" s="53"/>
      <c r="P61" s="156"/>
    </row>
    <row r="62" spans="1:16" ht="20.100000000000001" customHeight="1" x14ac:dyDescent="0.25">
      <c r="A62" s="56" t="s">
        <v>203</v>
      </c>
      <c r="B62" s="59" t="s">
        <v>204</v>
      </c>
      <c r="C62" s="52"/>
      <c r="D62" s="52"/>
      <c r="E62" s="52"/>
      <c r="F62" s="55"/>
      <c r="P62" s="156"/>
    </row>
    <row r="63" spans="1:16" ht="20.100000000000001" customHeight="1" x14ac:dyDescent="0.25">
      <c r="A63" s="56"/>
      <c r="B63" s="60"/>
      <c r="C63" s="52"/>
      <c r="D63" s="52"/>
      <c r="E63" s="52"/>
      <c r="F63" s="55"/>
      <c r="P63" s="156"/>
    </row>
    <row r="64" spans="1:16" ht="20.100000000000001" customHeight="1" x14ac:dyDescent="0.25">
      <c r="A64" s="56"/>
      <c r="B64" s="60" t="s">
        <v>205</v>
      </c>
      <c r="C64" s="52"/>
      <c r="D64" s="52"/>
      <c r="E64" s="52"/>
      <c r="F64" s="55"/>
      <c r="P64" s="156"/>
    </row>
    <row r="65" spans="1:16" ht="20.100000000000001" customHeight="1" x14ac:dyDescent="0.25">
      <c r="A65" s="56"/>
      <c r="B65" s="60" t="s">
        <v>206</v>
      </c>
      <c r="C65" s="52"/>
      <c r="D65" s="52"/>
      <c r="E65" s="52"/>
      <c r="F65" s="55"/>
      <c r="P65" s="156"/>
    </row>
    <row r="66" spans="1:16" ht="20.100000000000001" customHeight="1" x14ac:dyDescent="0.25">
      <c r="A66" s="56"/>
      <c r="B66" s="60" t="s">
        <v>207</v>
      </c>
      <c r="C66" s="52"/>
      <c r="D66" s="52"/>
      <c r="E66" s="58"/>
      <c r="F66" s="55"/>
      <c r="P66" s="156"/>
    </row>
    <row r="67" spans="1:16" ht="20.100000000000001" customHeight="1" x14ac:dyDescent="0.25">
      <c r="A67" s="56"/>
      <c r="B67" s="60"/>
      <c r="C67" s="52"/>
      <c r="D67" s="52"/>
      <c r="E67" s="58"/>
      <c r="F67" s="55"/>
      <c r="P67" s="156"/>
    </row>
    <row r="68" spans="1:16" ht="20.100000000000001" customHeight="1" x14ac:dyDescent="0.25">
      <c r="A68" s="56" t="s">
        <v>208</v>
      </c>
      <c r="B68" s="59" t="s">
        <v>209</v>
      </c>
      <c r="C68" s="52"/>
      <c r="D68" s="52"/>
      <c r="E68" s="58"/>
      <c r="F68" s="55"/>
      <c r="P68" s="156"/>
    </row>
    <row r="69" spans="1:16" ht="20.100000000000001" customHeight="1" x14ac:dyDescent="0.25">
      <c r="A69" s="56"/>
      <c r="B69" s="60"/>
      <c r="C69" s="52"/>
      <c r="D69" s="52"/>
      <c r="E69" s="58"/>
      <c r="F69" s="55"/>
      <c r="P69" s="156"/>
    </row>
    <row r="70" spans="1:16" ht="20.100000000000001" customHeight="1" x14ac:dyDescent="0.25">
      <c r="A70" s="56"/>
      <c r="B70" s="61" t="s">
        <v>210</v>
      </c>
      <c r="C70" s="52"/>
      <c r="D70" s="52"/>
      <c r="E70" s="58"/>
      <c r="F70" s="55"/>
      <c r="P70" s="156"/>
    </row>
    <row r="71" spans="1:16" ht="20.100000000000001" customHeight="1" x14ac:dyDescent="0.25">
      <c r="A71" s="56"/>
      <c r="B71" s="61" t="s">
        <v>211</v>
      </c>
      <c r="C71" s="52"/>
      <c r="D71" s="52"/>
      <c r="E71" s="58"/>
      <c r="F71" s="55"/>
      <c r="P71" s="156"/>
    </row>
    <row r="72" spans="1:16" ht="20.100000000000001" customHeight="1" x14ac:dyDescent="0.25">
      <c r="A72" s="56"/>
      <c r="B72" s="60" t="s">
        <v>212</v>
      </c>
      <c r="C72" s="52"/>
      <c r="D72" s="52"/>
      <c r="E72" s="58"/>
      <c r="F72" s="55"/>
      <c r="P72" s="156"/>
    </row>
    <row r="73" spans="1:16" ht="20.100000000000001" customHeight="1" x14ac:dyDescent="0.25">
      <c r="A73" s="56"/>
      <c r="B73" s="60"/>
      <c r="C73" s="52"/>
      <c r="D73" s="52"/>
      <c r="E73" s="58"/>
      <c r="F73" s="55"/>
      <c r="P73" s="156"/>
    </row>
    <row r="74" spans="1:16" ht="20.100000000000001" customHeight="1" x14ac:dyDescent="0.25">
      <c r="A74" s="56" t="s">
        <v>213</v>
      </c>
      <c r="B74" s="59" t="s">
        <v>214</v>
      </c>
      <c r="C74" s="52"/>
      <c r="D74" s="52"/>
      <c r="E74" s="58"/>
      <c r="F74" s="55"/>
      <c r="P74" s="156"/>
    </row>
    <row r="75" spans="1:16" ht="20.100000000000001" customHeight="1" x14ac:dyDescent="0.25">
      <c r="A75" s="56"/>
      <c r="B75" s="62"/>
      <c r="C75" s="52"/>
      <c r="D75" s="52"/>
      <c r="E75" s="58"/>
      <c r="F75" s="55"/>
      <c r="P75" s="156"/>
    </row>
    <row r="76" spans="1:16" ht="20.100000000000001" customHeight="1" x14ac:dyDescent="0.25">
      <c r="A76" s="56"/>
      <c r="B76" s="60" t="s">
        <v>215</v>
      </c>
      <c r="C76" s="52"/>
      <c r="D76" s="52"/>
      <c r="E76" s="58"/>
      <c r="F76" s="55"/>
      <c r="P76" s="156"/>
    </row>
    <row r="77" spans="1:16" ht="20.100000000000001" customHeight="1" x14ac:dyDescent="0.25">
      <c r="A77" s="56"/>
      <c r="B77" s="60" t="s">
        <v>216</v>
      </c>
      <c r="C77" s="52"/>
      <c r="D77" s="52"/>
      <c r="E77" s="58"/>
      <c r="F77" s="55"/>
      <c r="P77" s="156"/>
    </row>
    <row r="78" spans="1:16" ht="20.100000000000001" customHeight="1" x14ac:dyDescent="0.25">
      <c r="A78" s="56"/>
      <c r="B78" s="60" t="s">
        <v>217</v>
      </c>
      <c r="C78" s="52"/>
      <c r="D78" s="52"/>
      <c r="E78" s="58"/>
      <c r="F78" s="55"/>
      <c r="P78" s="156"/>
    </row>
    <row r="79" spans="1:16" ht="20.100000000000001" customHeight="1" x14ac:dyDescent="0.25">
      <c r="A79" s="56"/>
      <c r="B79" s="60"/>
      <c r="C79" s="52"/>
      <c r="D79" s="52"/>
      <c r="E79" s="58"/>
      <c r="F79" s="55"/>
      <c r="P79" s="156"/>
    </row>
    <row r="80" spans="1:16" ht="20.100000000000001" customHeight="1" x14ac:dyDescent="0.25">
      <c r="A80" s="56" t="s">
        <v>218</v>
      </c>
      <c r="B80" s="59" t="s">
        <v>219</v>
      </c>
      <c r="C80" s="52"/>
      <c r="D80" s="52"/>
      <c r="E80" s="58"/>
      <c r="F80" s="55"/>
      <c r="P80" s="156"/>
    </row>
    <row r="81" spans="1:16" ht="20.100000000000001" customHeight="1" x14ac:dyDescent="0.25">
      <c r="A81" s="56"/>
      <c r="B81" s="61"/>
      <c r="C81" s="52"/>
      <c r="D81" s="52"/>
      <c r="E81" s="58"/>
      <c r="F81" s="55"/>
      <c r="P81" s="156"/>
    </row>
    <row r="82" spans="1:16" ht="20.100000000000001" customHeight="1" x14ac:dyDescent="0.25">
      <c r="A82" s="56"/>
      <c r="B82" s="60" t="s">
        <v>220</v>
      </c>
      <c r="C82" s="52"/>
      <c r="D82" s="52"/>
      <c r="E82" s="58"/>
      <c r="F82" s="55"/>
      <c r="P82" s="156"/>
    </row>
    <row r="83" spans="1:16" ht="20.100000000000001" customHeight="1" x14ac:dyDescent="0.25">
      <c r="A83" s="56"/>
      <c r="B83" s="61" t="s">
        <v>221</v>
      </c>
      <c r="C83" s="52"/>
      <c r="D83" s="52"/>
      <c r="E83" s="58"/>
      <c r="F83" s="55"/>
      <c r="P83" s="156"/>
    </row>
    <row r="84" spans="1:16" ht="20.100000000000001" customHeight="1" x14ac:dyDescent="0.25">
      <c r="A84" s="56"/>
      <c r="B84" s="60" t="s">
        <v>222</v>
      </c>
      <c r="C84" s="52"/>
      <c r="D84" s="52"/>
      <c r="E84" s="58"/>
      <c r="F84" s="55"/>
      <c r="P84" s="156"/>
    </row>
    <row r="85" spans="1:16" ht="20.100000000000001" customHeight="1" x14ac:dyDescent="0.25">
      <c r="A85" s="56"/>
      <c r="B85" s="60" t="s">
        <v>223</v>
      </c>
      <c r="C85" s="52"/>
      <c r="D85" s="52"/>
      <c r="E85" s="58"/>
      <c r="F85" s="55"/>
      <c r="P85" s="156"/>
    </row>
    <row r="86" spans="1:16" ht="20.100000000000001" customHeight="1" x14ac:dyDescent="0.25">
      <c r="A86" s="56"/>
      <c r="B86" s="60"/>
      <c r="C86" s="52"/>
      <c r="D86" s="52"/>
      <c r="E86" s="58"/>
      <c r="F86" s="55"/>
      <c r="P86" s="156"/>
    </row>
    <row r="87" spans="1:16" ht="20.100000000000001" customHeight="1" x14ac:dyDescent="0.25">
      <c r="A87" s="56" t="s">
        <v>224</v>
      </c>
      <c r="B87" s="59" t="s">
        <v>225</v>
      </c>
      <c r="C87" s="52"/>
      <c r="D87" s="52"/>
      <c r="E87" s="58"/>
      <c r="F87" s="55"/>
      <c r="P87" s="156"/>
    </row>
    <row r="88" spans="1:16" ht="20.100000000000001" customHeight="1" x14ac:dyDescent="0.25">
      <c r="A88" s="56"/>
      <c r="B88" s="60"/>
      <c r="C88" s="52"/>
      <c r="D88" s="52"/>
      <c r="E88" s="58"/>
      <c r="F88" s="55"/>
      <c r="P88" s="156"/>
    </row>
    <row r="89" spans="1:16" ht="20.100000000000001" customHeight="1" x14ac:dyDescent="0.25">
      <c r="A89" s="56"/>
      <c r="B89" s="60" t="s">
        <v>226</v>
      </c>
      <c r="C89" s="52"/>
      <c r="D89" s="52"/>
      <c r="E89" s="58"/>
      <c r="F89" s="55"/>
      <c r="P89" s="156"/>
    </row>
    <row r="90" spans="1:16" ht="20.100000000000001" customHeight="1" x14ac:dyDescent="0.25">
      <c r="A90" s="56"/>
      <c r="B90" s="60" t="s">
        <v>227</v>
      </c>
      <c r="C90" s="52"/>
      <c r="D90" s="52"/>
      <c r="E90" s="58"/>
      <c r="F90" s="55"/>
      <c r="P90" s="156"/>
    </row>
    <row r="91" spans="1:16" ht="20.100000000000001" customHeight="1" x14ac:dyDescent="0.25">
      <c r="A91" s="56"/>
      <c r="B91" s="61" t="s">
        <v>228</v>
      </c>
      <c r="C91" s="52"/>
      <c r="D91" s="52"/>
      <c r="E91" s="58"/>
      <c r="F91" s="55"/>
      <c r="P91" s="156"/>
    </row>
    <row r="92" spans="1:16" ht="20.100000000000001" customHeight="1" x14ac:dyDescent="0.25">
      <c r="A92" s="56"/>
      <c r="B92" s="61" t="s">
        <v>229</v>
      </c>
      <c r="C92" s="52"/>
      <c r="D92" s="52"/>
      <c r="E92" s="58"/>
      <c r="F92" s="55"/>
      <c r="P92" s="156"/>
    </row>
    <row r="93" spans="1:16" ht="20.100000000000001" customHeight="1" x14ac:dyDescent="0.25">
      <c r="A93" s="56"/>
      <c r="B93" s="61"/>
      <c r="C93" s="52"/>
      <c r="D93" s="52"/>
      <c r="E93" s="58"/>
      <c r="F93" s="55"/>
      <c r="P93" s="156"/>
    </row>
    <row r="94" spans="1:16" ht="20.100000000000001" customHeight="1" x14ac:dyDescent="0.25">
      <c r="A94" s="56"/>
      <c r="B94" s="61"/>
      <c r="C94" s="52"/>
      <c r="D94" s="52"/>
      <c r="E94" s="58"/>
      <c r="F94" s="55"/>
      <c r="P94" s="156"/>
    </row>
    <row r="95" spans="1:16" ht="20.100000000000001" customHeight="1" x14ac:dyDescent="0.25">
      <c r="A95" s="56"/>
      <c r="B95" s="61"/>
      <c r="C95" s="52"/>
      <c r="D95" s="52"/>
      <c r="E95" s="58"/>
      <c r="F95" s="55"/>
      <c r="P95" s="156"/>
    </row>
    <row r="96" spans="1:16" ht="20.100000000000001" customHeight="1" x14ac:dyDescent="0.25">
      <c r="A96" s="56"/>
      <c r="B96" s="61"/>
      <c r="C96" s="52"/>
      <c r="D96" s="52"/>
      <c r="E96" s="58"/>
      <c r="F96" s="55"/>
      <c r="P96" s="156"/>
    </row>
    <row r="97" spans="1:16" ht="20.100000000000001" customHeight="1" x14ac:dyDescent="0.25">
      <c r="A97" s="56"/>
      <c r="B97" s="61"/>
      <c r="C97" s="52"/>
      <c r="D97" s="52"/>
      <c r="E97" s="58"/>
      <c r="F97" s="55"/>
      <c r="P97" s="156"/>
    </row>
    <row r="98" spans="1:16" ht="20.100000000000001" customHeight="1" x14ac:dyDescent="0.25">
      <c r="A98" s="56"/>
      <c r="B98" s="61"/>
      <c r="C98" s="52"/>
      <c r="D98" s="52"/>
      <c r="E98" s="58"/>
      <c r="F98" s="55"/>
      <c r="P98" s="156"/>
    </row>
    <row r="99" spans="1:16" ht="20.100000000000001" customHeight="1" x14ac:dyDescent="0.25">
      <c r="A99" s="56"/>
      <c r="B99" s="61"/>
      <c r="C99" s="52"/>
      <c r="D99" s="52"/>
      <c r="E99" s="58"/>
      <c r="F99" s="55"/>
      <c r="P99" s="156"/>
    </row>
    <row r="100" spans="1:16" ht="20.100000000000001" customHeight="1" x14ac:dyDescent="0.25">
      <c r="A100" s="56"/>
      <c r="B100" s="61"/>
      <c r="C100" s="52"/>
      <c r="D100" s="52"/>
      <c r="E100" s="58"/>
      <c r="F100" s="55"/>
      <c r="P100" s="156"/>
    </row>
    <row r="101" spans="1:16" ht="20.100000000000001" customHeight="1" x14ac:dyDescent="0.25">
      <c r="A101" s="56"/>
      <c r="B101" s="61"/>
      <c r="C101" s="52"/>
      <c r="D101" s="52"/>
      <c r="E101" s="58"/>
      <c r="F101" s="55"/>
      <c r="P101" s="156"/>
    </row>
    <row r="102" spans="1:16" ht="20.100000000000001" customHeight="1" x14ac:dyDescent="0.25">
      <c r="A102" s="56"/>
      <c r="B102" s="61"/>
      <c r="C102" s="52"/>
      <c r="D102" s="52"/>
      <c r="E102" s="58"/>
      <c r="F102" s="55"/>
      <c r="P102" s="156"/>
    </row>
    <row r="103" spans="1:16" ht="20.100000000000001" customHeight="1" x14ac:dyDescent="0.25">
      <c r="A103" s="56"/>
      <c r="B103" s="61"/>
      <c r="C103" s="52"/>
      <c r="D103" s="52"/>
      <c r="E103" s="58"/>
      <c r="F103" s="55"/>
      <c r="P103" s="156"/>
    </row>
    <row r="104" spans="1:16" ht="20.100000000000001" customHeight="1" x14ac:dyDescent="0.25">
      <c r="A104" s="56"/>
      <c r="B104" s="61"/>
      <c r="C104" s="52"/>
      <c r="D104" s="52"/>
      <c r="E104" s="58"/>
      <c r="F104" s="55"/>
      <c r="P104" s="156"/>
    </row>
    <row r="105" spans="1:16" ht="20.100000000000001" customHeight="1" x14ac:dyDescent="0.25">
      <c r="A105" s="56"/>
      <c r="B105" s="61"/>
      <c r="C105" s="52"/>
      <c r="D105" s="52"/>
      <c r="E105" s="58"/>
      <c r="F105" s="55"/>
      <c r="P105" s="156"/>
    </row>
    <row r="106" spans="1:16" ht="20.100000000000001" customHeight="1" x14ac:dyDescent="0.25">
      <c r="A106" s="56"/>
      <c r="B106" s="61"/>
      <c r="C106" s="52"/>
      <c r="D106" s="52"/>
      <c r="E106" s="58"/>
      <c r="F106" s="55"/>
      <c r="P106" s="156"/>
    </row>
    <row r="107" spans="1:16" ht="20.100000000000001" customHeight="1" x14ac:dyDescent="0.25">
      <c r="A107" s="56"/>
      <c r="B107" s="61"/>
      <c r="C107" s="52"/>
      <c r="D107" s="52"/>
      <c r="E107" s="58"/>
      <c r="F107" s="55"/>
      <c r="P107" s="156"/>
    </row>
    <row r="108" spans="1:16" ht="20.100000000000001" customHeight="1" x14ac:dyDescent="0.25">
      <c r="A108" s="56"/>
      <c r="B108" s="61"/>
      <c r="C108" s="52"/>
      <c r="D108" s="52"/>
      <c r="E108" s="58"/>
      <c r="F108" s="55"/>
      <c r="P108" s="156"/>
    </row>
    <row r="109" spans="1:16" ht="20.100000000000001" customHeight="1" x14ac:dyDescent="0.25">
      <c r="A109" s="56"/>
      <c r="B109" s="61"/>
      <c r="C109" s="52"/>
      <c r="D109" s="52"/>
      <c r="E109" s="58"/>
      <c r="F109" s="55"/>
      <c r="P109" s="156"/>
    </row>
    <row r="110" spans="1:16" ht="20.100000000000001" customHeight="1" x14ac:dyDescent="0.25">
      <c r="A110" s="56"/>
      <c r="B110" s="61"/>
      <c r="C110" s="52"/>
      <c r="D110" s="52"/>
      <c r="E110" s="58"/>
      <c r="F110" s="55"/>
      <c r="P110" s="156"/>
    </row>
    <row r="111" spans="1:16" ht="20.100000000000001" customHeight="1" x14ac:dyDescent="0.25">
      <c r="A111" s="56"/>
      <c r="B111" s="61"/>
      <c r="C111" s="52"/>
      <c r="D111" s="52"/>
      <c r="E111" s="58"/>
      <c r="F111" s="55"/>
      <c r="P111" s="156"/>
    </row>
    <row r="112" spans="1:16" ht="20.100000000000001" customHeight="1" x14ac:dyDescent="0.25">
      <c r="A112" s="56"/>
      <c r="B112" s="61"/>
      <c r="C112" s="52"/>
      <c r="D112" s="52"/>
      <c r="E112" s="58"/>
      <c r="F112" s="55"/>
      <c r="P112" s="156"/>
    </row>
    <row r="113" spans="1:16" ht="20.100000000000001" customHeight="1" x14ac:dyDescent="0.25">
      <c r="A113" s="56"/>
      <c r="B113" s="61"/>
      <c r="C113" s="52"/>
      <c r="D113" s="52"/>
      <c r="E113" s="58"/>
      <c r="F113" s="55"/>
      <c r="P113" s="156"/>
    </row>
    <row r="114" spans="1:16" ht="20.100000000000001" customHeight="1" x14ac:dyDescent="0.25">
      <c r="A114" s="56"/>
      <c r="B114" s="61"/>
      <c r="C114" s="52"/>
      <c r="D114" s="52"/>
      <c r="E114" s="58"/>
      <c r="F114" s="55"/>
      <c r="P114" s="156"/>
    </row>
    <row r="115" spans="1:16" ht="20.100000000000001" customHeight="1" x14ac:dyDescent="0.25">
      <c r="A115" s="56"/>
      <c r="B115" s="61"/>
      <c r="C115" s="52"/>
      <c r="D115" s="52"/>
      <c r="E115" s="58"/>
      <c r="F115" s="55"/>
      <c r="P115" s="156"/>
    </row>
    <row r="116" spans="1:16" ht="20.100000000000001" customHeight="1" x14ac:dyDescent="0.25">
      <c r="A116" s="54"/>
      <c r="B116" s="213" t="s">
        <v>230</v>
      </c>
      <c r="C116" s="213"/>
      <c r="D116" s="213"/>
      <c r="E116" s="213"/>
      <c r="F116" s="43"/>
      <c r="P116" s="156"/>
    </row>
    <row r="117" spans="1:16" ht="20.100000000000001" customHeight="1" x14ac:dyDescent="0.25">
      <c r="A117" s="52" t="s">
        <v>231</v>
      </c>
      <c r="B117" s="59" t="s">
        <v>232</v>
      </c>
      <c r="C117" s="52"/>
      <c r="D117" s="52"/>
      <c r="E117" s="52"/>
      <c r="F117" s="53"/>
      <c r="P117" s="156"/>
    </row>
    <row r="118" spans="1:16" ht="20.100000000000001" customHeight="1" x14ac:dyDescent="0.25">
      <c r="A118" s="52"/>
      <c r="B118" s="60"/>
      <c r="C118" s="52"/>
      <c r="D118" s="52"/>
      <c r="E118" s="52"/>
      <c r="F118" s="53"/>
      <c r="P118" s="156"/>
    </row>
    <row r="119" spans="1:16" ht="20.100000000000001" customHeight="1" x14ac:dyDescent="0.25">
      <c r="A119" s="52" t="s">
        <v>233</v>
      </c>
      <c r="B119" s="63" t="s">
        <v>234</v>
      </c>
      <c r="C119" s="52"/>
      <c r="D119" s="52"/>
      <c r="E119" s="52"/>
      <c r="F119" s="53"/>
      <c r="P119" s="156"/>
    </row>
    <row r="120" spans="1:16" ht="20.100000000000001" customHeight="1" x14ac:dyDescent="0.25">
      <c r="A120" s="52"/>
      <c r="B120" s="60"/>
      <c r="C120" s="52"/>
      <c r="D120" s="52"/>
      <c r="E120" s="52"/>
      <c r="F120" s="64"/>
      <c r="P120" s="156"/>
    </row>
    <row r="121" spans="1:16" ht="24" x14ac:dyDescent="0.25">
      <c r="A121" s="52"/>
      <c r="B121" s="47" t="s">
        <v>235</v>
      </c>
      <c r="C121" s="52" t="s">
        <v>2</v>
      </c>
      <c r="D121" s="52">
        <v>1</v>
      </c>
      <c r="E121" s="65">
        <v>34650</v>
      </c>
      <c r="F121" s="66">
        <f>E121*D121</f>
        <v>34650</v>
      </c>
      <c r="P121" s="156"/>
    </row>
    <row r="122" spans="1:16" ht="20.100000000000001" customHeight="1" x14ac:dyDescent="0.25">
      <c r="A122" s="52"/>
      <c r="B122" s="60"/>
      <c r="C122" s="52"/>
      <c r="D122" s="52"/>
      <c r="E122" s="52"/>
      <c r="F122" s="66">
        <f t="shared" ref="F122:F161" si="0">E122*D122</f>
        <v>0</v>
      </c>
      <c r="P122" s="156"/>
    </row>
    <row r="123" spans="1:16" ht="20.100000000000001" customHeight="1" x14ac:dyDescent="0.25">
      <c r="A123" s="52" t="s">
        <v>236</v>
      </c>
      <c r="B123" s="63" t="s">
        <v>237</v>
      </c>
      <c r="C123" s="52"/>
      <c r="D123" s="52"/>
      <c r="E123" s="52"/>
      <c r="F123" s="66">
        <f t="shared" si="0"/>
        <v>0</v>
      </c>
      <c r="P123" s="156"/>
    </row>
    <row r="124" spans="1:16" ht="20.100000000000001" customHeight="1" x14ac:dyDescent="0.25">
      <c r="A124" s="52"/>
      <c r="B124" s="60"/>
      <c r="C124" s="52"/>
      <c r="D124" s="52"/>
      <c r="E124" s="52"/>
      <c r="F124" s="66">
        <f t="shared" si="0"/>
        <v>0</v>
      </c>
      <c r="P124" s="156"/>
    </row>
    <row r="125" spans="1:16" ht="15" x14ac:dyDescent="0.25">
      <c r="A125" s="44" t="s">
        <v>238</v>
      </c>
      <c r="B125" s="47" t="s">
        <v>239</v>
      </c>
      <c r="C125" s="44" t="s">
        <v>2</v>
      </c>
      <c r="D125" s="44">
        <v>1</v>
      </c>
      <c r="E125" s="67">
        <v>792000</v>
      </c>
      <c r="F125" s="66">
        <f t="shared" si="0"/>
        <v>792000</v>
      </c>
      <c r="G125" s="112">
        <f>F125*0.025255</f>
        <v>20001.96</v>
      </c>
      <c r="H125" s="76">
        <f>E125*0.025255</f>
        <v>20001.96</v>
      </c>
      <c r="I125" s="70">
        <v>60000</v>
      </c>
      <c r="J125" s="70">
        <v>20000</v>
      </c>
      <c r="K125" s="70">
        <v>35000</v>
      </c>
      <c r="L125" s="70">
        <v>25000</v>
      </c>
      <c r="M125" s="70">
        <v>20000</v>
      </c>
      <c r="P125" s="157">
        <f>SUM(G125:M125)</f>
        <v>200003.91999999998</v>
      </c>
    </row>
    <row r="126" spans="1:16" ht="20.100000000000001" customHeight="1" x14ac:dyDescent="0.25">
      <c r="A126" s="52"/>
      <c r="B126" s="60"/>
      <c r="C126" s="52"/>
      <c r="D126" s="52"/>
      <c r="E126" s="58"/>
      <c r="F126" s="66">
        <f t="shared" si="0"/>
        <v>0</v>
      </c>
      <c r="P126" s="156"/>
    </row>
    <row r="127" spans="1:16" ht="15" x14ac:dyDescent="0.25">
      <c r="A127" s="52" t="s">
        <v>240</v>
      </c>
      <c r="B127" s="60" t="s">
        <v>241</v>
      </c>
      <c r="C127" s="52" t="s">
        <v>2</v>
      </c>
      <c r="D127" s="52">
        <v>1</v>
      </c>
      <c r="E127" s="65">
        <v>4950</v>
      </c>
      <c r="F127" s="66">
        <f t="shared" si="0"/>
        <v>4950</v>
      </c>
      <c r="P127" s="156"/>
    </row>
    <row r="128" spans="1:16" ht="20.100000000000001" customHeight="1" x14ac:dyDescent="0.25">
      <c r="A128" s="56"/>
      <c r="B128" s="48"/>
      <c r="C128" s="52"/>
      <c r="D128" s="52"/>
      <c r="E128" s="58"/>
      <c r="F128" s="66">
        <f t="shared" si="0"/>
        <v>0</v>
      </c>
      <c r="P128" s="156"/>
    </row>
    <row r="129" spans="1:16" ht="20.100000000000001" customHeight="1" x14ac:dyDescent="0.25">
      <c r="A129" s="52" t="s">
        <v>242</v>
      </c>
      <c r="B129" s="63" t="s">
        <v>243</v>
      </c>
      <c r="C129" s="52"/>
      <c r="D129" s="52"/>
      <c r="E129" s="58"/>
      <c r="F129" s="66">
        <f t="shared" si="0"/>
        <v>0</v>
      </c>
      <c r="P129" s="156"/>
    </row>
    <row r="130" spans="1:16" ht="20.100000000000001" customHeight="1" x14ac:dyDescent="0.25">
      <c r="A130" s="52"/>
      <c r="B130" s="60"/>
      <c r="C130" s="52"/>
      <c r="D130" s="52"/>
      <c r="E130" s="58"/>
      <c r="F130" s="66">
        <f t="shared" si="0"/>
        <v>0</v>
      </c>
      <c r="P130" s="156"/>
    </row>
    <row r="131" spans="1:16" ht="20.100000000000001" customHeight="1" x14ac:dyDescent="0.25">
      <c r="A131" s="52" t="s">
        <v>244</v>
      </c>
      <c r="B131" s="60" t="s">
        <v>245</v>
      </c>
      <c r="C131" s="52" t="s">
        <v>2</v>
      </c>
      <c r="D131" s="52">
        <v>1</v>
      </c>
      <c r="E131" s="65">
        <v>49500</v>
      </c>
      <c r="F131" s="66">
        <f t="shared" si="0"/>
        <v>49500</v>
      </c>
      <c r="P131" s="156"/>
    </row>
    <row r="132" spans="1:16" ht="20.100000000000001" customHeight="1" x14ac:dyDescent="0.25">
      <c r="A132" s="56"/>
      <c r="B132" s="48"/>
      <c r="C132" s="52"/>
      <c r="D132" s="52"/>
      <c r="E132" s="58"/>
      <c r="F132" s="66">
        <f t="shared" si="0"/>
        <v>0</v>
      </c>
      <c r="P132" s="156"/>
    </row>
    <row r="133" spans="1:16" ht="20.100000000000001" customHeight="1" x14ac:dyDescent="0.25">
      <c r="A133" s="56" t="s">
        <v>246</v>
      </c>
      <c r="B133" s="68" t="s">
        <v>247</v>
      </c>
      <c r="C133" s="52"/>
      <c r="D133" s="52"/>
      <c r="E133" s="58"/>
      <c r="F133" s="66">
        <f t="shared" si="0"/>
        <v>0</v>
      </c>
      <c r="P133" s="156"/>
    </row>
    <row r="134" spans="1:16" ht="20.100000000000001" customHeight="1" x14ac:dyDescent="0.25">
      <c r="A134" s="56"/>
      <c r="B134" s="48"/>
      <c r="C134" s="52"/>
      <c r="D134" s="52"/>
      <c r="E134" s="58"/>
      <c r="F134" s="66">
        <f t="shared" si="0"/>
        <v>0</v>
      </c>
      <c r="P134" s="156"/>
    </row>
    <row r="135" spans="1:16" ht="20.100000000000001" customHeight="1" x14ac:dyDescent="0.25">
      <c r="A135" s="56"/>
      <c r="B135" s="48" t="s">
        <v>248</v>
      </c>
      <c r="C135" s="52" t="s">
        <v>2</v>
      </c>
      <c r="D135" s="52">
        <v>1</v>
      </c>
      <c r="E135" s="65">
        <v>23760</v>
      </c>
      <c r="F135" s="66">
        <f t="shared" si="0"/>
        <v>23760</v>
      </c>
      <c r="P135" s="156"/>
    </row>
    <row r="136" spans="1:16" ht="20.100000000000001" customHeight="1" x14ac:dyDescent="0.25">
      <c r="A136" s="56"/>
      <c r="B136" s="48"/>
      <c r="C136" s="52"/>
      <c r="D136" s="52"/>
      <c r="E136" s="58"/>
      <c r="F136" s="66">
        <f t="shared" si="0"/>
        <v>0</v>
      </c>
      <c r="P136" s="156"/>
    </row>
    <row r="137" spans="1:16" ht="20.100000000000001" customHeight="1" x14ac:dyDescent="0.25">
      <c r="A137" s="56" t="s">
        <v>249</v>
      </c>
      <c r="B137" s="68" t="s">
        <v>250</v>
      </c>
      <c r="C137" s="52"/>
      <c r="D137" s="52"/>
      <c r="E137" s="58"/>
      <c r="F137" s="66">
        <f t="shared" si="0"/>
        <v>0</v>
      </c>
      <c r="P137" s="156"/>
    </row>
    <row r="138" spans="1:16" ht="20.100000000000001" customHeight="1" x14ac:dyDescent="0.25">
      <c r="A138" s="56"/>
      <c r="B138" s="48"/>
      <c r="C138" s="52"/>
      <c r="D138" s="52"/>
      <c r="E138" s="58"/>
      <c r="F138" s="66">
        <f t="shared" si="0"/>
        <v>0</v>
      </c>
      <c r="P138" s="156"/>
    </row>
    <row r="139" spans="1:16" ht="20.100000000000001" customHeight="1" x14ac:dyDescent="0.25">
      <c r="A139" s="56"/>
      <c r="B139" s="48" t="s">
        <v>251</v>
      </c>
      <c r="C139" s="52" t="s">
        <v>252</v>
      </c>
      <c r="D139" s="52">
        <v>4</v>
      </c>
      <c r="E139" s="65"/>
      <c r="F139" s="66">
        <f t="shared" si="0"/>
        <v>0</v>
      </c>
      <c r="P139" s="156"/>
    </row>
    <row r="140" spans="1:16" ht="20.100000000000001" customHeight="1" x14ac:dyDescent="0.25">
      <c r="A140" s="56"/>
      <c r="B140" s="48"/>
      <c r="C140" s="52"/>
      <c r="D140" s="52"/>
      <c r="E140" s="58"/>
      <c r="F140" s="66">
        <f t="shared" si="0"/>
        <v>0</v>
      </c>
      <c r="P140" s="156"/>
    </row>
    <row r="141" spans="1:16" ht="20.100000000000001" customHeight="1" x14ac:dyDescent="0.25">
      <c r="A141" s="56" t="s">
        <v>253</v>
      </c>
      <c r="B141" s="68" t="s">
        <v>254</v>
      </c>
      <c r="C141" s="52"/>
      <c r="D141" s="52"/>
      <c r="E141" s="58"/>
      <c r="F141" s="66">
        <f t="shared" si="0"/>
        <v>0</v>
      </c>
      <c r="P141" s="156"/>
    </row>
    <row r="142" spans="1:16" ht="20.100000000000001" customHeight="1" x14ac:dyDescent="0.25">
      <c r="A142" s="56"/>
      <c r="B142" s="68"/>
      <c r="C142" s="52"/>
      <c r="D142" s="52"/>
      <c r="E142" s="58"/>
      <c r="F142" s="66">
        <f t="shared" si="0"/>
        <v>0</v>
      </c>
      <c r="P142" s="156"/>
    </row>
    <row r="143" spans="1:16" ht="20.100000000000001" customHeight="1" x14ac:dyDescent="0.25">
      <c r="A143" s="56"/>
      <c r="B143" s="48" t="s">
        <v>255</v>
      </c>
      <c r="C143" s="52" t="s">
        <v>256</v>
      </c>
      <c r="D143" s="52">
        <v>1</v>
      </c>
      <c r="E143" s="65">
        <v>19800</v>
      </c>
      <c r="F143" s="66">
        <f t="shared" si="0"/>
        <v>19800</v>
      </c>
      <c r="P143" s="156"/>
    </row>
    <row r="144" spans="1:16" ht="20.100000000000001" customHeight="1" x14ac:dyDescent="0.25">
      <c r="A144" s="56"/>
      <c r="B144" s="48"/>
      <c r="C144" s="52"/>
      <c r="D144" s="52"/>
      <c r="E144" s="58"/>
      <c r="F144" s="66">
        <f t="shared" si="0"/>
        <v>0</v>
      </c>
      <c r="P144" s="156"/>
    </row>
    <row r="145" spans="1:16" ht="20.100000000000001" customHeight="1" x14ac:dyDescent="0.25">
      <c r="A145" s="56"/>
      <c r="B145" s="48" t="s">
        <v>257</v>
      </c>
      <c r="C145" s="52" t="s">
        <v>2</v>
      </c>
      <c r="D145" s="52">
        <v>1</v>
      </c>
      <c r="E145" s="65">
        <v>19800</v>
      </c>
      <c r="F145" s="66">
        <f t="shared" si="0"/>
        <v>19800</v>
      </c>
      <c r="P145" s="156"/>
    </row>
    <row r="146" spans="1:16" ht="20.100000000000001" customHeight="1" x14ac:dyDescent="0.25">
      <c r="A146" s="56"/>
      <c r="B146" s="48"/>
      <c r="C146" s="52"/>
      <c r="D146" s="52"/>
      <c r="E146" s="58"/>
      <c r="F146" s="66">
        <f t="shared" si="0"/>
        <v>0</v>
      </c>
      <c r="P146" s="156"/>
    </row>
    <row r="147" spans="1:16" ht="20.100000000000001" customHeight="1" x14ac:dyDescent="0.25">
      <c r="A147" s="56" t="s">
        <v>258</v>
      </c>
      <c r="B147" s="48" t="s">
        <v>259</v>
      </c>
      <c r="C147" s="52" t="s">
        <v>2</v>
      </c>
      <c r="D147" s="52">
        <v>1</v>
      </c>
      <c r="E147" s="65">
        <v>4950</v>
      </c>
      <c r="F147" s="66">
        <f t="shared" si="0"/>
        <v>4950</v>
      </c>
      <c r="P147" s="156"/>
    </row>
    <row r="148" spans="1:16" ht="20.100000000000001" customHeight="1" x14ac:dyDescent="0.25">
      <c r="A148" s="56"/>
      <c r="B148" s="48"/>
      <c r="C148" s="52"/>
      <c r="D148" s="52"/>
      <c r="E148" s="58"/>
      <c r="F148" s="66">
        <f t="shared" si="0"/>
        <v>0</v>
      </c>
      <c r="P148" s="156"/>
    </row>
    <row r="149" spans="1:16" ht="20.100000000000001" customHeight="1" x14ac:dyDescent="0.25">
      <c r="A149" s="56" t="s">
        <v>260</v>
      </c>
      <c r="B149" s="48" t="s">
        <v>261</v>
      </c>
      <c r="C149" s="52" t="s">
        <v>2</v>
      </c>
      <c r="D149" s="52">
        <v>1</v>
      </c>
      <c r="E149" s="65">
        <v>24750</v>
      </c>
      <c r="F149" s="66">
        <f t="shared" si="0"/>
        <v>24750</v>
      </c>
      <c r="P149" s="156"/>
    </row>
    <row r="150" spans="1:16" ht="20.100000000000001" customHeight="1" x14ac:dyDescent="0.25">
      <c r="A150" s="56"/>
      <c r="B150" s="48"/>
      <c r="C150" s="52"/>
      <c r="D150" s="52"/>
      <c r="E150" s="58"/>
      <c r="F150" s="66">
        <f t="shared" si="0"/>
        <v>0</v>
      </c>
      <c r="P150" s="156"/>
    </row>
    <row r="151" spans="1:16" ht="20.100000000000001" customHeight="1" x14ac:dyDescent="0.25">
      <c r="A151" s="56" t="s">
        <v>262</v>
      </c>
      <c r="B151" s="48" t="s">
        <v>263</v>
      </c>
      <c r="C151" s="52" t="s">
        <v>256</v>
      </c>
      <c r="D151" s="52">
        <v>1</v>
      </c>
      <c r="E151" s="65">
        <v>49500</v>
      </c>
      <c r="F151" s="66">
        <f t="shared" si="0"/>
        <v>49500</v>
      </c>
      <c r="P151" s="156"/>
    </row>
    <row r="152" spans="1:16" ht="20.100000000000001" customHeight="1" x14ac:dyDescent="0.25">
      <c r="A152" s="56"/>
      <c r="B152" s="48"/>
      <c r="C152" s="52"/>
      <c r="D152" s="52"/>
      <c r="E152" s="58"/>
      <c r="F152" s="66">
        <f t="shared" si="0"/>
        <v>0</v>
      </c>
      <c r="P152" s="156"/>
    </row>
    <row r="153" spans="1:16" ht="20.100000000000001" customHeight="1" x14ac:dyDescent="0.25">
      <c r="A153" s="56" t="s">
        <v>262</v>
      </c>
      <c r="B153" s="48" t="s">
        <v>264</v>
      </c>
      <c r="C153" s="52" t="s">
        <v>265</v>
      </c>
      <c r="D153" s="52">
        <v>1</v>
      </c>
      <c r="E153" s="65">
        <v>24750</v>
      </c>
      <c r="F153" s="66">
        <f t="shared" si="0"/>
        <v>24750</v>
      </c>
      <c r="P153" s="156"/>
    </row>
    <row r="154" spans="1:16" ht="20.100000000000001" customHeight="1" x14ac:dyDescent="0.25">
      <c r="A154" s="56"/>
      <c r="B154" s="48"/>
      <c r="C154" s="52"/>
      <c r="D154" s="52"/>
      <c r="E154" s="58"/>
      <c r="F154" s="66">
        <f t="shared" si="0"/>
        <v>0</v>
      </c>
      <c r="P154" s="156"/>
    </row>
    <row r="155" spans="1:16" ht="20.100000000000001" customHeight="1" x14ac:dyDescent="0.25">
      <c r="A155" s="56" t="s">
        <v>266</v>
      </c>
      <c r="B155" s="48" t="s">
        <v>267</v>
      </c>
      <c r="C155" s="52" t="s">
        <v>265</v>
      </c>
      <c r="D155" s="52">
        <v>1</v>
      </c>
      <c r="E155" s="65">
        <v>24750</v>
      </c>
      <c r="F155" s="66">
        <f t="shared" si="0"/>
        <v>24750</v>
      </c>
      <c r="P155" s="156"/>
    </row>
    <row r="156" spans="1:16" ht="20.100000000000001" customHeight="1" x14ac:dyDescent="0.25">
      <c r="A156" s="56"/>
      <c r="B156" s="48"/>
      <c r="C156" s="52"/>
      <c r="D156" s="52"/>
      <c r="E156" s="58"/>
      <c r="F156" s="66">
        <f t="shared" si="0"/>
        <v>0</v>
      </c>
      <c r="P156" s="156"/>
    </row>
    <row r="157" spans="1:16" ht="20.100000000000001" customHeight="1" x14ac:dyDescent="0.25">
      <c r="A157" s="56" t="s">
        <v>268</v>
      </c>
      <c r="B157" s="48" t="s">
        <v>269</v>
      </c>
      <c r="C157" s="52" t="s">
        <v>265</v>
      </c>
      <c r="D157" s="52">
        <v>1</v>
      </c>
      <c r="E157" s="65">
        <v>19800</v>
      </c>
      <c r="F157" s="66">
        <f t="shared" si="0"/>
        <v>19800</v>
      </c>
      <c r="P157" s="156"/>
    </row>
    <row r="158" spans="1:16" ht="20.100000000000001" customHeight="1" x14ac:dyDescent="0.25">
      <c r="A158" s="56"/>
      <c r="B158" s="68"/>
      <c r="C158" s="52"/>
      <c r="D158" s="52"/>
      <c r="E158" s="58"/>
      <c r="F158" s="66">
        <f t="shared" si="0"/>
        <v>0</v>
      </c>
      <c r="P158" s="156"/>
    </row>
    <row r="159" spans="1:16" ht="20.100000000000001" customHeight="1" x14ac:dyDescent="0.25">
      <c r="A159" s="56" t="s">
        <v>270</v>
      </c>
      <c r="B159" s="48" t="s">
        <v>271</v>
      </c>
      <c r="C159" s="52" t="s">
        <v>265</v>
      </c>
      <c r="D159" s="52">
        <v>1</v>
      </c>
      <c r="E159" s="65">
        <v>9900</v>
      </c>
      <c r="F159" s="66">
        <f t="shared" si="0"/>
        <v>9900</v>
      </c>
      <c r="P159" s="156"/>
    </row>
    <row r="160" spans="1:16" ht="20.100000000000001" customHeight="1" x14ac:dyDescent="0.25">
      <c r="A160" s="56"/>
      <c r="B160" s="48"/>
      <c r="C160" s="52"/>
      <c r="D160" s="52"/>
      <c r="E160" s="58"/>
      <c r="F160" s="66">
        <f t="shared" si="0"/>
        <v>0</v>
      </c>
      <c r="P160" s="156"/>
    </row>
    <row r="161" spans="1:16" ht="20.100000000000001" customHeight="1" x14ac:dyDescent="0.25">
      <c r="A161" s="56" t="s">
        <v>272</v>
      </c>
      <c r="B161" s="48" t="s">
        <v>273</v>
      </c>
      <c r="C161" s="52" t="s">
        <v>265</v>
      </c>
      <c r="D161" s="52">
        <v>1</v>
      </c>
      <c r="E161" s="65">
        <v>19800</v>
      </c>
      <c r="F161" s="66">
        <f t="shared" si="0"/>
        <v>19800</v>
      </c>
      <c r="P161" s="156"/>
    </row>
    <row r="162" spans="1:16" ht="20.100000000000001" customHeight="1" x14ac:dyDescent="0.25">
      <c r="A162" s="56"/>
      <c r="B162" s="48"/>
      <c r="C162" s="52"/>
      <c r="D162" s="52"/>
      <c r="E162" s="58"/>
      <c r="F162" s="64"/>
      <c r="P162" s="156"/>
    </row>
    <row r="163" spans="1:16" ht="20.100000000000001" customHeight="1" x14ac:dyDescent="0.25">
      <c r="A163" s="56"/>
      <c r="B163" s="48"/>
      <c r="C163" s="52"/>
      <c r="D163" s="52"/>
      <c r="E163" s="58"/>
      <c r="F163" s="64"/>
      <c r="P163" s="156"/>
    </row>
    <row r="164" spans="1:16" ht="20.100000000000001" customHeight="1" x14ac:dyDescent="0.25">
      <c r="A164" s="56"/>
      <c r="B164" s="48"/>
      <c r="C164" s="52"/>
      <c r="D164" s="52"/>
      <c r="E164" s="58"/>
      <c r="F164" s="64"/>
      <c r="P164" s="156"/>
    </row>
    <row r="165" spans="1:16" ht="20.100000000000001" customHeight="1" x14ac:dyDescent="0.25">
      <c r="A165" s="56"/>
      <c r="B165" s="48"/>
      <c r="C165" s="52"/>
      <c r="D165" s="52"/>
      <c r="E165" s="58"/>
      <c r="F165" s="64"/>
      <c r="P165" s="156"/>
    </row>
    <row r="166" spans="1:16" ht="20.100000000000001" customHeight="1" x14ac:dyDescent="0.25">
      <c r="A166" s="54"/>
      <c r="B166" s="213" t="s">
        <v>274</v>
      </c>
      <c r="C166" s="213"/>
      <c r="D166" s="213"/>
      <c r="E166" s="213"/>
      <c r="F166" s="43">
        <f>SUM(F121:F165)</f>
        <v>1122660</v>
      </c>
      <c r="P166" s="156"/>
    </row>
    <row r="167" spans="1:16" ht="20.100000000000001" customHeight="1" x14ac:dyDescent="0.25">
      <c r="A167" s="221" t="s">
        <v>275</v>
      </c>
      <c r="B167" s="222"/>
      <c r="C167" s="222"/>
      <c r="D167" s="222"/>
      <c r="E167" s="222"/>
      <c r="F167" s="223"/>
      <c r="P167" s="156"/>
    </row>
    <row r="168" spans="1:16" ht="20.100000000000001" customHeight="1" x14ac:dyDescent="0.25">
      <c r="A168" s="35">
        <v>1</v>
      </c>
      <c r="B168" s="210" t="s">
        <v>159</v>
      </c>
      <c r="C168" s="211"/>
      <c r="D168" s="211"/>
      <c r="E168" s="212"/>
      <c r="F168" s="43"/>
      <c r="P168" s="156"/>
    </row>
    <row r="169" spans="1:16" ht="20.100000000000001" customHeight="1" x14ac:dyDescent="0.25">
      <c r="A169" s="35"/>
      <c r="B169" s="210"/>
      <c r="C169" s="211"/>
      <c r="D169" s="211"/>
      <c r="E169" s="212"/>
      <c r="F169" s="43"/>
      <c r="P169" s="156"/>
    </row>
    <row r="170" spans="1:16" ht="20.100000000000001" customHeight="1" x14ac:dyDescent="0.25">
      <c r="A170" s="35">
        <v>2</v>
      </c>
      <c r="B170" s="210" t="s">
        <v>160</v>
      </c>
      <c r="C170" s="211"/>
      <c r="D170" s="211"/>
      <c r="E170" s="212"/>
      <c r="F170" s="43"/>
      <c r="P170" s="156"/>
    </row>
    <row r="171" spans="1:16" ht="20.100000000000001" customHeight="1" x14ac:dyDescent="0.25">
      <c r="A171" s="35"/>
      <c r="B171" s="210"/>
      <c r="C171" s="211"/>
      <c r="D171" s="211"/>
      <c r="E171" s="212"/>
      <c r="F171" s="43"/>
      <c r="P171" s="156"/>
    </row>
    <row r="172" spans="1:16" ht="20.100000000000001" customHeight="1" x14ac:dyDescent="0.25">
      <c r="A172" s="35">
        <v>3</v>
      </c>
      <c r="B172" s="210" t="s">
        <v>161</v>
      </c>
      <c r="C172" s="211"/>
      <c r="D172" s="211"/>
      <c r="E172" s="212"/>
      <c r="F172" s="43"/>
      <c r="P172" s="156"/>
    </row>
    <row r="173" spans="1:16" ht="20.100000000000001" customHeight="1" x14ac:dyDescent="0.25">
      <c r="A173" s="35"/>
      <c r="B173" s="210"/>
      <c r="C173" s="211"/>
      <c r="D173" s="211"/>
      <c r="E173" s="212"/>
      <c r="F173" s="43"/>
      <c r="P173" s="156"/>
    </row>
    <row r="174" spans="1:16" ht="20.100000000000001" customHeight="1" x14ac:dyDescent="0.25">
      <c r="A174" s="35">
        <v>4</v>
      </c>
      <c r="B174" s="210" t="s">
        <v>276</v>
      </c>
      <c r="C174" s="211"/>
      <c r="D174" s="211"/>
      <c r="E174" s="212"/>
      <c r="F174" s="43">
        <f>F166</f>
        <v>1122660</v>
      </c>
      <c r="P174" s="156"/>
    </row>
    <row r="175" spans="1:16" ht="20.100000000000001" customHeight="1" x14ac:dyDescent="0.25">
      <c r="A175" s="36"/>
      <c r="B175" s="210"/>
      <c r="C175" s="211"/>
      <c r="D175" s="211"/>
      <c r="E175" s="212"/>
      <c r="F175" s="43"/>
      <c r="P175" s="156"/>
    </row>
    <row r="176" spans="1:16" ht="20.100000000000001" customHeight="1" x14ac:dyDescent="0.25">
      <c r="A176" s="36"/>
      <c r="B176" s="210"/>
      <c r="C176" s="211"/>
      <c r="D176" s="211"/>
      <c r="E176" s="212"/>
      <c r="F176" s="43"/>
      <c r="P176" s="156"/>
    </row>
    <row r="177" spans="1:16" ht="20.100000000000001" customHeight="1" x14ac:dyDescent="0.25">
      <c r="A177" s="36"/>
      <c r="B177" s="210"/>
      <c r="C177" s="211"/>
      <c r="D177" s="211"/>
      <c r="E177" s="212"/>
      <c r="F177" s="43"/>
      <c r="P177" s="156"/>
    </row>
    <row r="178" spans="1:16" ht="20.100000000000001" customHeight="1" thickBot="1" x14ac:dyDescent="0.3">
      <c r="A178" s="36"/>
      <c r="B178" s="210"/>
      <c r="C178" s="211"/>
      <c r="D178" s="211"/>
      <c r="E178" s="212"/>
      <c r="F178" s="43"/>
      <c r="P178" s="156"/>
    </row>
    <row r="179" spans="1:16" ht="20.100000000000001" customHeight="1" thickBot="1" x14ac:dyDescent="0.3">
      <c r="A179" s="36"/>
      <c r="B179" s="224" t="s">
        <v>277</v>
      </c>
      <c r="C179" s="224"/>
      <c r="D179" s="224"/>
      <c r="E179" s="224"/>
      <c r="F179" s="38">
        <f>SUM(F174:F178)</f>
        <v>1122660</v>
      </c>
      <c r="G179" s="181">
        <f>SUM(G116:G178)</f>
        <v>20001.96</v>
      </c>
      <c r="H179" s="182">
        <f>SUM(H116:H178)</f>
        <v>20001.96</v>
      </c>
      <c r="I179" s="183">
        <f>SUM(I5:I178)</f>
        <v>60000</v>
      </c>
      <c r="J179" s="183">
        <f>SUM(J5:J178)</f>
        <v>20000</v>
      </c>
      <c r="K179" s="179">
        <f>SUM(K6:K178)</f>
        <v>35000</v>
      </c>
      <c r="L179" s="179">
        <f>SUM(L6:L178)</f>
        <v>25000</v>
      </c>
      <c r="M179" s="179">
        <f>SUM(M6:M178)</f>
        <v>20000</v>
      </c>
      <c r="N179" s="179">
        <f t="shared" ref="N179:O179" si="1">SUM(N6:N178)</f>
        <v>0</v>
      </c>
      <c r="O179" s="179">
        <f t="shared" si="1"/>
        <v>0</v>
      </c>
      <c r="P179" s="177">
        <f>SUM(P5:P178)</f>
        <v>200003.91999999998</v>
      </c>
    </row>
  </sheetData>
  <mergeCells count="20">
    <mergeCell ref="B177:E177"/>
    <mergeCell ref="B178:E178"/>
    <mergeCell ref="B179:E179"/>
    <mergeCell ref="B175:E175"/>
    <mergeCell ref="B176:E176"/>
    <mergeCell ref="B172:E172"/>
    <mergeCell ref="B173:E173"/>
    <mergeCell ref="B174:E174"/>
    <mergeCell ref="B24:E24"/>
    <mergeCell ref="A1:F1"/>
    <mergeCell ref="A2:F2"/>
    <mergeCell ref="A3:F3"/>
    <mergeCell ref="B166:E166"/>
    <mergeCell ref="B59:E59"/>
    <mergeCell ref="B116:E116"/>
    <mergeCell ref="A167:F167"/>
    <mergeCell ref="B168:E168"/>
    <mergeCell ref="B169:E169"/>
    <mergeCell ref="B170:E170"/>
    <mergeCell ref="B171:E171"/>
  </mergeCells>
  <pageMargins left="0.7" right="0.7" top="0.75" bottom="0.75" header="0.3" footer="0.3"/>
  <pageSetup paperSize="9" scale="35" orientation="portrait" verticalDpi="300" r:id="rId1"/>
  <rowBreaks count="2" manualBreakCount="2">
    <brk id="103" max="10" man="1"/>
    <brk id="16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156"/>
  <sheetViews>
    <sheetView tabSelected="1" view="pageBreakPreview" topLeftCell="F1" zoomScaleNormal="100" zoomScaleSheetLayoutView="100" workbookViewId="0">
      <selection activeCell="J8" sqref="J8"/>
    </sheetView>
  </sheetViews>
  <sheetFormatPr defaultRowHeight="15" x14ac:dyDescent="0.25"/>
  <cols>
    <col min="1" max="1" width="8.42578125" hidden="1" customWidth="1"/>
    <col min="2" max="2" width="4.85546875" hidden="1" customWidth="1"/>
    <col min="3" max="3" width="6.85546875" hidden="1" customWidth="1"/>
    <col min="4" max="5" width="4.85546875" hidden="1" customWidth="1"/>
    <col min="7" max="7" width="73.42578125" customWidth="1"/>
    <col min="9" max="9" width="8" customWidth="1"/>
    <col min="10" max="10" width="14" customWidth="1"/>
    <col min="11" max="11" width="17.28515625" style="70" customWidth="1"/>
    <col min="12" max="12" width="42.42578125" style="39" hidden="1" customWidth="1"/>
    <col min="13" max="13" width="13.28515625" style="39" hidden="1" customWidth="1"/>
    <col min="14" max="14" width="19.5703125" hidden="1" customWidth="1"/>
    <col min="15" max="15" width="14.28515625" hidden="1" customWidth="1"/>
    <col min="16" max="16" width="23.28515625" style="39" hidden="1" customWidth="1"/>
    <col min="17" max="17" width="17.42578125" hidden="1" customWidth="1"/>
    <col min="18" max="18" width="40.7109375" style="114" hidden="1" customWidth="1"/>
    <col min="19" max="19" width="15.85546875" style="70" hidden="1" customWidth="1"/>
    <col min="20" max="20" width="0.140625" style="70" hidden="1" customWidth="1"/>
    <col min="21" max="21" width="0.42578125" style="70" hidden="1" customWidth="1"/>
    <col min="22" max="22" width="12.42578125" hidden="1" customWidth="1"/>
    <col min="23" max="23" width="12.85546875" style="70" hidden="1" customWidth="1"/>
    <col min="24" max="26" width="18.5703125" style="70" hidden="1" customWidth="1"/>
    <col min="27" max="28" width="0.28515625" style="70" customWidth="1"/>
    <col min="29" max="29" width="12.7109375" style="114" customWidth="1"/>
    <col min="30" max="30" width="12.7109375" style="70" customWidth="1"/>
    <col min="31" max="31" width="12.140625" style="111" customWidth="1"/>
    <col min="32" max="32" width="14" style="70" bestFit="1" customWidth="1"/>
    <col min="33" max="33" width="14" style="39" customWidth="1"/>
    <col min="34" max="34" width="14" style="70" customWidth="1"/>
    <col min="35" max="35" width="12.42578125" style="39" bestFit="1" customWidth="1"/>
    <col min="36" max="36" width="8.140625" style="170" bestFit="1" customWidth="1"/>
    <col min="37" max="37" width="15.28515625" style="76" bestFit="1" customWidth="1"/>
    <col min="38" max="38" width="14" style="112" bestFit="1" customWidth="1"/>
    <col min="39" max="41" width="11.42578125" style="70" bestFit="1" customWidth="1"/>
    <col min="42" max="42" width="8.85546875" style="70"/>
  </cols>
  <sheetData>
    <row r="1" spans="1:42" x14ac:dyDescent="0.25">
      <c r="A1" s="1"/>
      <c r="B1" s="1"/>
      <c r="C1" s="25"/>
      <c r="D1" s="26"/>
      <c r="E1" s="26"/>
      <c r="F1" s="284"/>
      <c r="G1" s="284"/>
      <c r="H1" s="284"/>
      <c r="I1" s="284"/>
      <c r="J1" s="284"/>
      <c r="K1" s="285"/>
      <c r="L1" s="270" t="s">
        <v>280</v>
      </c>
      <c r="M1" s="271"/>
      <c r="N1" s="276" t="s">
        <v>281</v>
      </c>
      <c r="O1" s="277"/>
      <c r="P1" s="242" t="s">
        <v>284</v>
      </c>
      <c r="Q1" s="243"/>
      <c r="R1" s="290" t="s">
        <v>290</v>
      </c>
      <c r="S1" s="290"/>
      <c r="T1" s="290"/>
      <c r="U1" s="290"/>
      <c r="V1" s="264" t="s">
        <v>299</v>
      </c>
      <c r="W1" s="265"/>
      <c r="X1" s="248" t="s">
        <v>301</v>
      </c>
      <c r="Y1" s="249"/>
      <c r="Z1" s="260" t="s">
        <v>303</v>
      </c>
      <c r="AA1" s="261"/>
      <c r="AB1" s="261"/>
      <c r="AC1" s="292"/>
      <c r="AD1" s="293"/>
      <c r="AE1" s="254"/>
      <c r="AF1" s="255"/>
      <c r="AG1" s="225"/>
      <c r="AH1" s="226"/>
      <c r="AI1" s="229"/>
      <c r="AJ1" s="229"/>
      <c r="AK1" s="229"/>
    </row>
    <row r="2" spans="1:42" x14ac:dyDescent="0.25">
      <c r="A2" s="1"/>
      <c r="B2" s="1"/>
      <c r="C2" s="27"/>
      <c r="D2" s="1"/>
      <c r="E2" s="1"/>
      <c r="F2" s="215" t="s">
        <v>0</v>
      </c>
      <c r="G2" s="216"/>
      <c r="H2" s="216"/>
      <c r="I2" s="216"/>
      <c r="J2" s="216"/>
      <c r="K2" s="286"/>
      <c r="L2" s="272"/>
      <c r="M2" s="273"/>
      <c r="N2" s="278"/>
      <c r="O2" s="279"/>
      <c r="P2" s="244"/>
      <c r="Q2" s="245"/>
      <c r="R2" s="290"/>
      <c r="S2" s="290"/>
      <c r="T2" s="290"/>
      <c r="U2" s="290"/>
      <c r="V2" s="266"/>
      <c r="W2" s="267"/>
      <c r="X2" s="250"/>
      <c r="Y2" s="251"/>
      <c r="Z2" s="260"/>
      <c r="AA2" s="261"/>
      <c r="AB2" s="261"/>
      <c r="AC2" s="294"/>
      <c r="AD2" s="293"/>
      <c r="AE2" s="256"/>
      <c r="AF2" s="257"/>
      <c r="AG2" s="225"/>
      <c r="AH2" s="226"/>
      <c r="AI2" s="229"/>
      <c r="AJ2" s="229"/>
      <c r="AK2" s="229"/>
    </row>
    <row r="3" spans="1:42" ht="22.5" customHeight="1" thickBot="1" x14ac:dyDescent="0.3">
      <c r="A3" s="1"/>
      <c r="B3" s="1"/>
      <c r="C3" s="27"/>
      <c r="D3" s="1"/>
      <c r="E3" s="1"/>
      <c r="F3" s="287" t="s">
        <v>1</v>
      </c>
      <c r="G3" s="288"/>
      <c r="H3" s="288"/>
      <c r="I3" s="288"/>
      <c r="J3" s="288"/>
      <c r="K3" s="289"/>
      <c r="L3" s="274"/>
      <c r="M3" s="275"/>
      <c r="N3" s="280"/>
      <c r="O3" s="281"/>
      <c r="P3" s="246"/>
      <c r="Q3" s="247"/>
      <c r="R3" s="291"/>
      <c r="S3" s="291"/>
      <c r="T3" s="291"/>
      <c r="U3" s="291"/>
      <c r="V3" s="268"/>
      <c r="W3" s="269"/>
      <c r="X3" s="252"/>
      <c r="Y3" s="253"/>
      <c r="Z3" s="262"/>
      <c r="AA3" s="263"/>
      <c r="AB3" s="263"/>
      <c r="AC3" s="295"/>
      <c r="AD3" s="296"/>
      <c r="AE3" s="258"/>
      <c r="AF3" s="259"/>
      <c r="AG3" s="227"/>
      <c r="AH3" s="228"/>
      <c r="AI3" s="230"/>
      <c r="AJ3" s="230"/>
      <c r="AK3" s="230"/>
    </row>
    <row r="4" spans="1:42" s="75" customFormat="1" ht="42.6" customHeight="1" thickBot="1" x14ac:dyDescent="0.3">
      <c r="A4" s="73"/>
      <c r="B4" s="73"/>
      <c r="C4" s="74"/>
      <c r="D4" s="73"/>
      <c r="E4" s="73"/>
      <c r="F4" s="19" t="s">
        <v>2</v>
      </c>
      <c r="G4" s="2" t="s">
        <v>3</v>
      </c>
      <c r="H4" s="2" t="s">
        <v>4</v>
      </c>
      <c r="I4" s="2" t="s">
        <v>5</v>
      </c>
      <c r="J4" s="2" t="s">
        <v>6</v>
      </c>
      <c r="K4" s="133" t="s">
        <v>7</v>
      </c>
      <c r="L4" s="77" t="s">
        <v>279</v>
      </c>
      <c r="M4" s="78" t="s">
        <v>282</v>
      </c>
      <c r="N4" s="79" t="s">
        <v>278</v>
      </c>
      <c r="O4" s="98" t="str">
        <f>M4</f>
        <v xml:space="preserve">Current Claim Amount </v>
      </c>
      <c r="P4" s="96" t="s">
        <v>278</v>
      </c>
      <c r="Q4" s="97" t="str">
        <f>O4</f>
        <v xml:space="preserve">Current Claim Amount </v>
      </c>
      <c r="R4" s="116" t="s">
        <v>278</v>
      </c>
      <c r="S4" s="123"/>
      <c r="T4" s="123"/>
      <c r="U4" s="123" t="s">
        <v>289</v>
      </c>
      <c r="V4" s="184" t="s">
        <v>297</v>
      </c>
      <c r="W4" s="185" t="s">
        <v>298</v>
      </c>
      <c r="X4" s="186" t="s">
        <v>295</v>
      </c>
      <c r="Y4" s="186" t="s">
        <v>282</v>
      </c>
      <c r="Z4" s="187" t="s">
        <v>304</v>
      </c>
      <c r="AA4" s="187" t="s">
        <v>306</v>
      </c>
      <c r="AB4" s="189" t="s">
        <v>282</v>
      </c>
      <c r="AC4" s="204"/>
      <c r="AD4" s="203"/>
      <c r="AE4" s="193"/>
      <c r="AF4" s="113"/>
      <c r="AG4" s="208"/>
      <c r="AH4" s="207"/>
      <c r="AI4" s="163"/>
      <c r="AJ4" s="167"/>
      <c r="AK4" s="164"/>
      <c r="AL4" s="154"/>
      <c r="AM4" s="119"/>
      <c r="AN4" s="119"/>
      <c r="AO4" s="119"/>
      <c r="AP4" s="119"/>
    </row>
    <row r="5" spans="1:42" x14ac:dyDescent="0.25">
      <c r="A5" s="1"/>
      <c r="B5" s="1"/>
      <c r="C5" s="27"/>
      <c r="D5" s="1"/>
      <c r="E5" s="1"/>
      <c r="F5" s="20">
        <v>1</v>
      </c>
      <c r="G5" s="11" t="s">
        <v>8</v>
      </c>
      <c r="H5" s="3"/>
      <c r="I5" s="3"/>
      <c r="J5" s="3"/>
      <c r="K5" s="134"/>
      <c r="L5" s="71"/>
      <c r="M5" s="71"/>
      <c r="N5" s="25"/>
      <c r="O5" s="69"/>
      <c r="P5" s="94"/>
      <c r="Q5" s="80"/>
      <c r="AI5" s="165"/>
      <c r="AJ5" s="168"/>
      <c r="AK5" s="166"/>
    </row>
    <row r="6" spans="1:42" ht="24" x14ac:dyDescent="0.25">
      <c r="A6" s="18">
        <v>184500</v>
      </c>
      <c r="B6" s="24">
        <v>0.05</v>
      </c>
      <c r="C6" s="28">
        <v>6500</v>
      </c>
      <c r="D6" s="23">
        <v>0.05</v>
      </c>
      <c r="E6" s="33"/>
      <c r="F6" s="20" t="s">
        <v>9</v>
      </c>
      <c r="G6" s="4" t="s">
        <v>10</v>
      </c>
      <c r="H6" s="3" t="s">
        <v>2</v>
      </c>
      <c r="I6" s="3">
        <v>1</v>
      </c>
      <c r="J6" s="5">
        <v>198544.5</v>
      </c>
      <c r="K6" s="135">
        <f>J6*I6</f>
        <v>198544.5</v>
      </c>
      <c r="L6" s="71"/>
      <c r="M6" s="83">
        <f>L6*J6</f>
        <v>0</v>
      </c>
      <c r="N6" s="27"/>
      <c r="O6" s="76">
        <f>N6*J6</f>
        <v>0</v>
      </c>
      <c r="P6" s="94"/>
      <c r="Q6" s="82">
        <f>P6*J6</f>
        <v>0</v>
      </c>
      <c r="W6" s="70">
        <f>V6*J6</f>
        <v>0</v>
      </c>
      <c r="Y6" s="70">
        <f>X6*J6</f>
        <v>0</v>
      </c>
      <c r="AB6" s="70">
        <f>AA6*J6</f>
        <v>0</v>
      </c>
      <c r="AI6" s="165"/>
      <c r="AJ6" s="168"/>
      <c r="AK6" s="166"/>
    </row>
    <row r="7" spans="1:42" x14ac:dyDescent="0.25">
      <c r="A7" s="18">
        <v>1800</v>
      </c>
      <c r="B7" s="24">
        <v>0.05</v>
      </c>
      <c r="C7" s="27"/>
      <c r="D7" s="1"/>
      <c r="E7" s="1"/>
      <c r="F7" s="20" t="s">
        <v>11</v>
      </c>
      <c r="G7" s="4" t="s">
        <v>12</v>
      </c>
      <c r="H7" s="3" t="s">
        <v>2</v>
      </c>
      <c r="I7" s="3">
        <v>1</v>
      </c>
      <c r="J7" s="5">
        <v>3168</v>
      </c>
      <c r="K7" s="135">
        <f t="shared" ref="K7:K42" si="0">J7*I7</f>
        <v>3168</v>
      </c>
      <c r="L7" s="71"/>
      <c r="M7" s="83">
        <f t="shared" ref="M7:M72" si="1">L7*J7</f>
        <v>0</v>
      </c>
      <c r="N7" s="27"/>
      <c r="O7" s="76">
        <f t="shared" ref="O7:O72" si="2">N7*J7</f>
        <v>0</v>
      </c>
      <c r="P7" s="94"/>
      <c r="Q7" s="82">
        <f t="shared" ref="Q7:Q72" si="3">P7*J7</f>
        <v>0</v>
      </c>
      <c r="W7" s="70">
        <f t="shared" ref="W7:W70" si="4">V7*J7</f>
        <v>0</v>
      </c>
      <c r="Y7" s="70">
        <f t="shared" ref="Y7:Y70" si="5">X7*J7</f>
        <v>0</v>
      </c>
      <c r="AB7" s="70">
        <f t="shared" ref="AB7:AB70" si="6">AA7*J7</f>
        <v>0</v>
      </c>
      <c r="AI7" s="165"/>
      <c r="AJ7" s="168"/>
      <c r="AK7" s="166"/>
    </row>
    <row r="8" spans="1:42" x14ac:dyDescent="0.25">
      <c r="A8" s="18">
        <v>16100</v>
      </c>
      <c r="B8" s="24">
        <v>0.05</v>
      </c>
      <c r="C8" s="28">
        <v>2500</v>
      </c>
      <c r="D8" s="23">
        <v>0.05</v>
      </c>
      <c r="E8" s="33"/>
      <c r="F8" s="20" t="s">
        <v>13</v>
      </c>
      <c r="G8" s="4" t="s">
        <v>14</v>
      </c>
      <c r="H8" s="3" t="s">
        <v>2</v>
      </c>
      <c r="I8" s="3">
        <v>1</v>
      </c>
      <c r="J8" s="5">
        <v>19334.7</v>
      </c>
      <c r="K8" s="135">
        <f t="shared" si="0"/>
        <v>19334.7</v>
      </c>
      <c r="L8" s="71"/>
      <c r="M8" s="83">
        <f t="shared" si="1"/>
        <v>0</v>
      </c>
      <c r="N8" s="27"/>
      <c r="O8" s="76">
        <f t="shared" si="2"/>
        <v>0</v>
      </c>
      <c r="P8" s="94"/>
      <c r="Q8" s="82">
        <f t="shared" si="3"/>
        <v>0</v>
      </c>
      <c r="W8" s="70">
        <f t="shared" si="4"/>
        <v>0</v>
      </c>
      <c r="Y8" s="70">
        <f t="shared" si="5"/>
        <v>0</v>
      </c>
      <c r="AB8" s="70">
        <f t="shared" si="6"/>
        <v>0</v>
      </c>
      <c r="AI8" s="165"/>
      <c r="AJ8" s="168"/>
      <c r="AK8" s="166"/>
    </row>
    <row r="9" spans="1:42" x14ac:dyDescent="0.25">
      <c r="A9" s="18">
        <v>1200</v>
      </c>
      <c r="B9" s="24">
        <v>0.05</v>
      </c>
      <c r="C9" s="28">
        <v>350</v>
      </c>
      <c r="D9" s="23">
        <v>0.05</v>
      </c>
      <c r="E9" s="33"/>
      <c r="F9" s="20" t="s">
        <v>15</v>
      </c>
      <c r="G9" s="4" t="s">
        <v>16</v>
      </c>
      <c r="H9" s="3" t="s">
        <v>2</v>
      </c>
      <c r="I9" s="3">
        <v>1</v>
      </c>
      <c r="J9" s="5">
        <v>3168</v>
      </c>
      <c r="K9" s="135">
        <f t="shared" si="0"/>
        <v>3168</v>
      </c>
      <c r="L9" s="71"/>
      <c r="M9" s="83">
        <f t="shared" si="1"/>
        <v>0</v>
      </c>
      <c r="N9" s="27"/>
      <c r="O9" s="76">
        <f t="shared" si="2"/>
        <v>0</v>
      </c>
      <c r="P9" s="94"/>
      <c r="Q9" s="82">
        <f t="shared" si="3"/>
        <v>0</v>
      </c>
      <c r="W9" s="70">
        <f t="shared" si="4"/>
        <v>0</v>
      </c>
      <c r="Y9" s="70">
        <f t="shared" si="5"/>
        <v>0</v>
      </c>
      <c r="AB9" s="70">
        <f t="shared" si="6"/>
        <v>0</v>
      </c>
      <c r="AI9" s="165"/>
      <c r="AJ9" s="168"/>
      <c r="AK9" s="166"/>
    </row>
    <row r="10" spans="1:42" x14ac:dyDescent="0.25">
      <c r="A10" s="18">
        <v>35000</v>
      </c>
      <c r="B10" s="24">
        <v>0.05</v>
      </c>
      <c r="C10" s="27"/>
      <c r="D10" s="1"/>
      <c r="E10" s="1"/>
      <c r="F10" s="20" t="s">
        <v>17</v>
      </c>
      <c r="G10" s="4" t="s">
        <v>18</v>
      </c>
      <c r="H10" s="3" t="s">
        <v>2</v>
      </c>
      <c r="I10" s="3">
        <v>1</v>
      </c>
      <c r="J10" s="5">
        <v>36382.5</v>
      </c>
      <c r="K10" s="135">
        <f t="shared" si="0"/>
        <v>36382.5</v>
      </c>
      <c r="L10" s="71"/>
      <c r="M10" s="83">
        <f t="shared" si="1"/>
        <v>0</v>
      </c>
      <c r="N10" s="27"/>
      <c r="O10" s="76">
        <f t="shared" si="2"/>
        <v>0</v>
      </c>
      <c r="P10" s="94"/>
      <c r="Q10" s="82">
        <f t="shared" si="3"/>
        <v>0</v>
      </c>
      <c r="W10" s="70">
        <f t="shared" si="4"/>
        <v>0</v>
      </c>
      <c r="Y10" s="70">
        <f t="shared" si="5"/>
        <v>0</v>
      </c>
      <c r="AB10" s="70">
        <f t="shared" si="6"/>
        <v>0</v>
      </c>
      <c r="AI10" s="165"/>
      <c r="AJ10" s="168"/>
      <c r="AK10" s="166"/>
    </row>
    <row r="11" spans="1:42" x14ac:dyDescent="0.25">
      <c r="A11" s="1"/>
      <c r="B11" s="1"/>
      <c r="C11" s="27"/>
      <c r="D11" s="1"/>
      <c r="E11" s="1"/>
      <c r="F11" s="20">
        <v>2</v>
      </c>
      <c r="G11" s="11" t="s">
        <v>19</v>
      </c>
      <c r="H11" s="3"/>
      <c r="I11" s="3"/>
      <c r="J11" s="5">
        <v>0</v>
      </c>
      <c r="K11" s="135">
        <f t="shared" si="0"/>
        <v>0</v>
      </c>
      <c r="L11" s="71"/>
      <c r="M11" s="83">
        <f t="shared" si="1"/>
        <v>0</v>
      </c>
      <c r="N11" s="81"/>
      <c r="O11" s="76">
        <f t="shared" si="2"/>
        <v>0</v>
      </c>
      <c r="P11" s="94"/>
      <c r="Q11" s="82">
        <f t="shared" si="3"/>
        <v>0</v>
      </c>
      <c r="W11" s="70">
        <f t="shared" si="4"/>
        <v>0</v>
      </c>
      <c r="Y11" s="70">
        <f t="shared" si="5"/>
        <v>0</v>
      </c>
      <c r="AB11" s="70">
        <f t="shared" si="6"/>
        <v>0</v>
      </c>
      <c r="AI11" s="165"/>
      <c r="AJ11" s="168"/>
      <c r="AK11" s="166"/>
    </row>
    <row r="12" spans="1:42" x14ac:dyDescent="0.25">
      <c r="A12" s="18">
        <v>236</v>
      </c>
      <c r="B12" s="24">
        <v>0.05</v>
      </c>
      <c r="C12" s="28">
        <v>15</v>
      </c>
      <c r="D12" s="23">
        <v>0.05</v>
      </c>
      <c r="E12" s="33"/>
      <c r="F12" s="20" t="s">
        <v>20</v>
      </c>
      <c r="G12" s="4" t="s">
        <v>21</v>
      </c>
      <c r="H12" s="3" t="s">
        <v>22</v>
      </c>
      <c r="I12" s="3">
        <v>200</v>
      </c>
      <c r="J12" s="5">
        <v>250</v>
      </c>
      <c r="K12" s="135">
        <f t="shared" si="0"/>
        <v>50000</v>
      </c>
      <c r="L12" s="71"/>
      <c r="M12" s="83">
        <f t="shared" si="1"/>
        <v>0</v>
      </c>
      <c r="N12" s="27"/>
      <c r="O12" s="76">
        <f t="shared" si="2"/>
        <v>0</v>
      </c>
      <c r="P12" s="94"/>
      <c r="Q12" s="82">
        <f t="shared" si="3"/>
        <v>0</v>
      </c>
      <c r="W12" s="70">
        <f t="shared" si="4"/>
        <v>0</v>
      </c>
      <c r="Y12" s="70">
        <f t="shared" si="5"/>
        <v>0</v>
      </c>
      <c r="AB12" s="70">
        <f t="shared" si="6"/>
        <v>0</v>
      </c>
      <c r="AI12" s="165"/>
      <c r="AJ12" s="168"/>
      <c r="AK12" s="166"/>
    </row>
    <row r="13" spans="1:42" x14ac:dyDescent="0.25">
      <c r="A13" s="1"/>
      <c r="B13" s="1"/>
      <c r="C13" s="28">
        <v>3000</v>
      </c>
      <c r="D13" s="23">
        <v>0.05</v>
      </c>
      <c r="E13" s="33"/>
      <c r="F13" s="20" t="s">
        <v>23</v>
      </c>
      <c r="G13" s="4" t="s">
        <v>24</v>
      </c>
      <c r="H13" s="3" t="s">
        <v>25</v>
      </c>
      <c r="I13" s="3">
        <v>1</v>
      </c>
      <c r="J13" s="5">
        <v>5017.32</v>
      </c>
      <c r="K13" s="135">
        <f t="shared" si="0"/>
        <v>5017.32</v>
      </c>
      <c r="L13" s="71"/>
      <c r="M13" s="83">
        <f t="shared" si="1"/>
        <v>0</v>
      </c>
      <c r="N13" s="27"/>
      <c r="O13" s="76">
        <f t="shared" si="2"/>
        <v>0</v>
      </c>
      <c r="P13" s="94"/>
      <c r="Q13" s="82">
        <f t="shared" si="3"/>
        <v>0</v>
      </c>
      <c r="W13" s="70">
        <f t="shared" si="4"/>
        <v>0</v>
      </c>
      <c r="Y13" s="70">
        <f t="shared" si="5"/>
        <v>0</v>
      </c>
      <c r="AB13" s="70">
        <f t="shared" si="6"/>
        <v>0</v>
      </c>
      <c r="AI13" s="165"/>
      <c r="AJ13" s="168"/>
      <c r="AK13" s="166"/>
    </row>
    <row r="14" spans="1:42" x14ac:dyDescent="0.25">
      <c r="A14" s="1"/>
      <c r="B14" s="1"/>
      <c r="C14" s="28">
        <v>3000</v>
      </c>
      <c r="D14" s="23">
        <v>0.05</v>
      </c>
      <c r="E14" s="33"/>
      <c r="F14" s="20" t="s">
        <v>26</v>
      </c>
      <c r="G14" s="4" t="s">
        <v>27</v>
      </c>
      <c r="H14" s="3" t="s">
        <v>25</v>
      </c>
      <c r="I14" s="3">
        <v>1</v>
      </c>
      <c r="J14" s="5">
        <v>4550</v>
      </c>
      <c r="K14" s="135">
        <f t="shared" si="0"/>
        <v>4550</v>
      </c>
      <c r="L14" s="71"/>
      <c r="M14" s="83">
        <f t="shared" si="1"/>
        <v>0</v>
      </c>
      <c r="N14" s="27"/>
      <c r="O14" s="76">
        <f t="shared" si="2"/>
        <v>0</v>
      </c>
      <c r="P14" s="94"/>
      <c r="Q14" s="82">
        <f t="shared" si="3"/>
        <v>0</v>
      </c>
      <c r="W14" s="70">
        <f t="shared" si="4"/>
        <v>0</v>
      </c>
      <c r="Y14" s="70">
        <f t="shared" si="5"/>
        <v>0</v>
      </c>
      <c r="AB14" s="70">
        <f t="shared" si="6"/>
        <v>0</v>
      </c>
      <c r="AI14" s="165"/>
      <c r="AJ14" s="168"/>
      <c r="AK14" s="166"/>
    </row>
    <row r="15" spans="1:42" x14ac:dyDescent="0.25">
      <c r="A15" s="1"/>
      <c r="B15" s="1"/>
      <c r="C15" s="27"/>
      <c r="D15" s="1"/>
      <c r="E15" s="1"/>
      <c r="F15" s="20">
        <v>3</v>
      </c>
      <c r="G15" s="11" t="s">
        <v>28</v>
      </c>
      <c r="H15" s="3"/>
      <c r="I15" s="3"/>
      <c r="J15" s="5">
        <v>0</v>
      </c>
      <c r="K15" s="135">
        <f t="shared" si="0"/>
        <v>0</v>
      </c>
      <c r="L15" s="71"/>
      <c r="M15" s="83">
        <f t="shared" si="1"/>
        <v>0</v>
      </c>
      <c r="N15" s="27"/>
      <c r="O15" s="76">
        <f t="shared" si="2"/>
        <v>0</v>
      </c>
      <c r="P15" s="94"/>
      <c r="Q15" s="82">
        <f t="shared" si="3"/>
        <v>0</v>
      </c>
      <c r="W15" s="70">
        <f t="shared" si="4"/>
        <v>0</v>
      </c>
      <c r="Y15" s="70">
        <f t="shared" si="5"/>
        <v>0</v>
      </c>
      <c r="AB15" s="70">
        <f t="shared" si="6"/>
        <v>0</v>
      </c>
      <c r="AI15" s="165"/>
      <c r="AJ15" s="168"/>
      <c r="AK15" s="166"/>
    </row>
    <row r="16" spans="1:42" ht="36" x14ac:dyDescent="0.25">
      <c r="A16" s="18">
        <v>1290000</v>
      </c>
      <c r="B16" s="24">
        <v>0.05</v>
      </c>
      <c r="C16" s="28">
        <v>25000</v>
      </c>
      <c r="D16" s="23">
        <v>0.05</v>
      </c>
      <c r="E16" s="33"/>
      <c r="F16" s="20" t="s">
        <v>29</v>
      </c>
      <c r="G16" s="4" t="s">
        <v>30</v>
      </c>
      <c r="H16" s="3" t="s">
        <v>25</v>
      </c>
      <c r="I16" s="3">
        <v>1</v>
      </c>
      <c r="J16" s="5">
        <v>1366942.5</v>
      </c>
      <c r="K16" s="135">
        <f t="shared" si="0"/>
        <v>1366942.5</v>
      </c>
      <c r="L16" s="71"/>
      <c r="M16" s="83">
        <f t="shared" si="1"/>
        <v>0</v>
      </c>
      <c r="N16" s="27"/>
      <c r="O16" s="76">
        <f t="shared" si="2"/>
        <v>0</v>
      </c>
      <c r="P16" s="94"/>
      <c r="Q16" s="82">
        <f t="shared" si="3"/>
        <v>0</v>
      </c>
      <c r="W16" s="70">
        <f t="shared" si="4"/>
        <v>0</v>
      </c>
      <c r="Y16" s="70">
        <f t="shared" si="5"/>
        <v>0</v>
      </c>
      <c r="AB16" s="70">
        <f t="shared" si="6"/>
        <v>0</v>
      </c>
      <c r="AI16" s="165"/>
      <c r="AJ16" s="168"/>
      <c r="AK16" s="166"/>
    </row>
    <row r="17" spans="1:37" x14ac:dyDescent="0.25">
      <c r="A17" s="18">
        <v>65000</v>
      </c>
      <c r="B17" s="24">
        <v>0.05</v>
      </c>
      <c r="C17" s="28">
        <v>10000</v>
      </c>
      <c r="D17" s="23">
        <v>0.05</v>
      </c>
      <c r="E17" s="33"/>
      <c r="F17" s="20" t="s">
        <v>31</v>
      </c>
      <c r="G17" s="4" t="s">
        <v>32</v>
      </c>
      <c r="H17" s="3" t="s">
        <v>2</v>
      </c>
      <c r="I17" s="3">
        <v>1</v>
      </c>
      <c r="J17" s="5">
        <v>77962.5</v>
      </c>
      <c r="K17" s="135">
        <f t="shared" si="0"/>
        <v>77962.5</v>
      </c>
      <c r="M17" s="83">
        <f t="shared" si="1"/>
        <v>0</v>
      </c>
      <c r="N17" s="29"/>
      <c r="O17" s="76">
        <f t="shared" si="2"/>
        <v>0</v>
      </c>
      <c r="P17" s="94"/>
      <c r="Q17" s="82">
        <f t="shared" si="3"/>
        <v>0</v>
      </c>
      <c r="W17" s="70">
        <f t="shared" si="4"/>
        <v>0</v>
      </c>
      <c r="Y17" s="70">
        <f t="shared" si="5"/>
        <v>0</v>
      </c>
      <c r="AB17" s="70">
        <f t="shared" si="6"/>
        <v>0</v>
      </c>
      <c r="AI17" s="165"/>
      <c r="AJ17" s="168"/>
      <c r="AK17" s="166"/>
    </row>
    <row r="18" spans="1:37" x14ac:dyDescent="0.25">
      <c r="A18" s="1"/>
      <c r="B18" s="1"/>
      <c r="C18" s="27"/>
      <c r="D18" s="1"/>
      <c r="E18" s="1"/>
      <c r="F18" s="20" t="s">
        <v>33</v>
      </c>
      <c r="G18" s="4" t="s">
        <v>34</v>
      </c>
      <c r="H18" s="3" t="s">
        <v>35</v>
      </c>
      <c r="I18" s="3">
        <v>1000</v>
      </c>
      <c r="J18" s="5">
        <v>13.51</v>
      </c>
      <c r="K18" s="135">
        <f t="shared" si="0"/>
        <v>13510</v>
      </c>
      <c r="M18" s="83">
        <f t="shared" si="1"/>
        <v>0</v>
      </c>
      <c r="N18" s="29"/>
      <c r="O18" s="76">
        <f t="shared" si="2"/>
        <v>0</v>
      </c>
      <c r="P18" s="94"/>
      <c r="Q18" s="82">
        <f t="shared" si="3"/>
        <v>0</v>
      </c>
      <c r="W18" s="70">
        <f t="shared" si="4"/>
        <v>0</v>
      </c>
      <c r="Y18" s="70">
        <f t="shared" si="5"/>
        <v>0</v>
      </c>
      <c r="AB18" s="70">
        <f t="shared" si="6"/>
        <v>0</v>
      </c>
      <c r="AI18" s="165"/>
      <c r="AJ18" s="168"/>
      <c r="AK18" s="166"/>
    </row>
    <row r="19" spans="1:37" x14ac:dyDescent="0.25">
      <c r="A19" s="18">
        <v>1800</v>
      </c>
      <c r="B19" s="24">
        <v>0.05</v>
      </c>
      <c r="C19" s="28">
        <v>350</v>
      </c>
      <c r="D19" s="23">
        <v>0.05</v>
      </c>
      <c r="E19" s="33"/>
      <c r="F19" s="20" t="s">
        <v>36</v>
      </c>
      <c r="G19" s="4" t="s">
        <v>37</v>
      </c>
      <c r="H19" s="3" t="s">
        <v>2</v>
      </c>
      <c r="I19" s="3">
        <v>1</v>
      </c>
      <c r="J19" s="5">
        <v>2234.41</v>
      </c>
      <c r="K19" s="135">
        <f t="shared" si="0"/>
        <v>2234.41</v>
      </c>
      <c r="M19" s="83">
        <f t="shared" si="1"/>
        <v>0</v>
      </c>
      <c r="N19" s="29"/>
      <c r="O19" s="76">
        <f t="shared" si="2"/>
        <v>0</v>
      </c>
      <c r="P19" s="94"/>
      <c r="Q19" s="82">
        <f t="shared" si="3"/>
        <v>0</v>
      </c>
      <c r="W19" s="70">
        <f t="shared" si="4"/>
        <v>0</v>
      </c>
      <c r="Y19" s="70">
        <f t="shared" si="5"/>
        <v>0</v>
      </c>
      <c r="AB19" s="70">
        <f t="shared" si="6"/>
        <v>0</v>
      </c>
      <c r="AI19" s="165"/>
      <c r="AJ19" s="168"/>
      <c r="AK19" s="166"/>
    </row>
    <row r="20" spans="1:37" ht="24" x14ac:dyDescent="0.25">
      <c r="A20" s="1"/>
      <c r="B20" s="1"/>
      <c r="C20" s="27"/>
      <c r="D20" s="1"/>
      <c r="E20" s="1"/>
      <c r="F20" s="20">
        <v>4</v>
      </c>
      <c r="G20" s="11" t="s">
        <v>38</v>
      </c>
      <c r="H20" s="3"/>
      <c r="I20" s="3"/>
      <c r="J20" s="5">
        <v>0</v>
      </c>
      <c r="K20" s="135">
        <f t="shared" si="0"/>
        <v>0</v>
      </c>
      <c r="M20" s="83">
        <f t="shared" si="1"/>
        <v>0</v>
      </c>
      <c r="N20" s="29"/>
      <c r="O20" s="76">
        <f t="shared" si="2"/>
        <v>0</v>
      </c>
      <c r="P20" s="94"/>
      <c r="Q20" s="82">
        <f t="shared" si="3"/>
        <v>0</v>
      </c>
      <c r="W20" s="70">
        <f t="shared" si="4"/>
        <v>0</v>
      </c>
      <c r="Y20" s="70">
        <f t="shared" si="5"/>
        <v>0</v>
      </c>
      <c r="AB20" s="70">
        <f t="shared" si="6"/>
        <v>0</v>
      </c>
      <c r="AI20" s="165"/>
      <c r="AJ20" s="168"/>
      <c r="AK20" s="166"/>
    </row>
    <row r="21" spans="1:37" x14ac:dyDescent="0.25">
      <c r="A21" s="18">
        <v>892</v>
      </c>
      <c r="B21" s="24">
        <v>0.05</v>
      </c>
      <c r="C21" s="28">
        <v>15</v>
      </c>
      <c r="D21" s="23">
        <v>0.05</v>
      </c>
      <c r="E21" s="33"/>
      <c r="F21" s="20" t="s">
        <v>39</v>
      </c>
      <c r="G21" s="205" t="s">
        <v>40</v>
      </c>
      <c r="H21" s="3" t="s">
        <v>22</v>
      </c>
      <c r="I21" s="3">
        <v>2500</v>
      </c>
      <c r="J21" s="5">
        <v>1420</v>
      </c>
      <c r="K21" s="135">
        <f t="shared" si="0"/>
        <v>3550000</v>
      </c>
      <c r="M21" s="83">
        <f t="shared" si="1"/>
        <v>0</v>
      </c>
      <c r="N21" s="29"/>
      <c r="O21" s="76">
        <f t="shared" si="2"/>
        <v>0</v>
      </c>
      <c r="P21" s="94"/>
      <c r="Q21" s="82">
        <f t="shared" si="3"/>
        <v>0</v>
      </c>
      <c r="W21" s="70">
        <f t="shared" si="4"/>
        <v>0</v>
      </c>
      <c r="Y21" s="70">
        <f t="shared" si="5"/>
        <v>0</v>
      </c>
      <c r="AB21" s="70">
        <f t="shared" si="6"/>
        <v>0</v>
      </c>
      <c r="AI21" s="165"/>
      <c r="AJ21" s="168"/>
      <c r="AK21" s="166"/>
    </row>
    <row r="22" spans="1:37" x14ac:dyDescent="0.25">
      <c r="A22" s="18">
        <v>482</v>
      </c>
      <c r="B22" s="24">
        <v>0.05</v>
      </c>
      <c r="C22" s="28">
        <v>15</v>
      </c>
      <c r="D22" s="23">
        <v>0.05</v>
      </c>
      <c r="E22" s="33"/>
      <c r="F22" s="20" t="s">
        <v>41</v>
      </c>
      <c r="G22" s="205" t="s">
        <v>42</v>
      </c>
      <c r="H22" s="3" t="s">
        <v>22</v>
      </c>
      <c r="I22" s="3">
        <v>1500</v>
      </c>
      <c r="J22" s="5">
        <v>610</v>
      </c>
      <c r="K22" s="135">
        <f t="shared" si="0"/>
        <v>915000</v>
      </c>
      <c r="M22" s="83">
        <f t="shared" si="1"/>
        <v>0</v>
      </c>
      <c r="N22" s="29"/>
      <c r="O22" s="76">
        <f t="shared" si="2"/>
        <v>0</v>
      </c>
      <c r="P22" s="94"/>
      <c r="Q22" s="82">
        <f t="shared" si="3"/>
        <v>0</v>
      </c>
      <c r="W22" s="70">
        <f t="shared" si="4"/>
        <v>0</v>
      </c>
      <c r="Y22" s="70">
        <f t="shared" si="5"/>
        <v>0</v>
      </c>
      <c r="AB22" s="70">
        <f t="shared" si="6"/>
        <v>0</v>
      </c>
      <c r="AI22" s="165"/>
      <c r="AJ22" s="168"/>
      <c r="AK22" s="166"/>
    </row>
    <row r="23" spans="1:37" x14ac:dyDescent="0.25">
      <c r="A23" s="18">
        <v>355</v>
      </c>
      <c r="B23" s="24">
        <v>0.05</v>
      </c>
      <c r="C23" s="28">
        <v>15</v>
      </c>
      <c r="D23" s="23">
        <v>0.05</v>
      </c>
      <c r="E23" s="33"/>
      <c r="F23" s="20" t="s">
        <v>43</v>
      </c>
      <c r="G23" s="205" t="s">
        <v>44</v>
      </c>
      <c r="H23" s="3" t="s">
        <v>22</v>
      </c>
      <c r="I23" s="3">
        <v>1500</v>
      </c>
      <c r="J23" s="5">
        <v>410</v>
      </c>
      <c r="K23" s="135">
        <f t="shared" si="0"/>
        <v>615000</v>
      </c>
      <c r="M23" s="83">
        <f t="shared" si="1"/>
        <v>0</v>
      </c>
      <c r="N23" s="29"/>
      <c r="O23" s="76">
        <f t="shared" si="2"/>
        <v>0</v>
      </c>
      <c r="P23" s="94"/>
      <c r="Q23" s="82">
        <f t="shared" si="3"/>
        <v>0</v>
      </c>
      <c r="W23" s="70">
        <f t="shared" si="4"/>
        <v>0</v>
      </c>
      <c r="Y23" s="70">
        <f t="shared" si="5"/>
        <v>0</v>
      </c>
      <c r="AB23" s="70">
        <f t="shared" si="6"/>
        <v>0</v>
      </c>
      <c r="AI23" s="165"/>
      <c r="AJ23" s="168"/>
      <c r="AK23" s="166"/>
    </row>
    <row r="24" spans="1:37" x14ac:dyDescent="0.25">
      <c r="A24" s="18">
        <v>195</v>
      </c>
      <c r="B24" s="24">
        <v>0.05</v>
      </c>
      <c r="C24" s="28">
        <v>10</v>
      </c>
      <c r="D24" s="23">
        <v>0.05</v>
      </c>
      <c r="E24" s="33"/>
      <c r="F24" s="20" t="s">
        <v>45</v>
      </c>
      <c r="G24" s="205" t="s">
        <v>46</v>
      </c>
      <c r="H24" s="3" t="s">
        <v>22</v>
      </c>
      <c r="I24" s="3">
        <v>600</v>
      </c>
      <c r="J24" s="5">
        <v>385</v>
      </c>
      <c r="K24" s="135">
        <f t="shared" si="0"/>
        <v>231000</v>
      </c>
      <c r="M24" s="83">
        <f t="shared" si="1"/>
        <v>0</v>
      </c>
      <c r="N24" s="29"/>
      <c r="O24" s="76">
        <f t="shared" si="2"/>
        <v>0</v>
      </c>
      <c r="P24" s="94"/>
      <c r="Q24" s="82">
        <f t="shared" si="3"/>
        <v>0</v>
      </c>
      <c r="W24" s="70">
        <f t="shared" si="4"/>
        <v>0</v>
      </c>
      <c r="Y24" s="70">
        <f t="shared" si="5"/>
        <v>0</v>
      </c>
      <c r="AB24" s="70">
        <f t="shared" si="6"/>
        <v>0</v>
      </c>
      <c r="AI24" s="165"/>
      <c r="AJ24" s="168"/>
      <c r="AK24" s="166"/>
    </row>
    <row r="25" spans="1:37" x14ac:dyDescent="0.25">
      <c r="A25" s="18">
        <v>141</v>
      </c>
      <c r="B25" s="24">
        <v>0.05</v>
      </c>
      <c r="C25" s="28">
        <v>7</v>
      </c>
      <c r="D25" s="23">
        <v>0.05</v>
      </c>
      <c r="E25" s="33"/>
      <c r="F25" s="20" t="s">
        <v>47</v>
      </c>
      <c r="G25" s="205" t="s">
        <v>48</v>
      </c>
      <c r="H25" s="3" t="s">
        <v>22</v>
      </c>
      <c r="I25" s="3">
        <v>500</v>
      </c>
      <c r="J25" s="5">
        <v>290</v>
      </c>
      <c r="K25" s="135">
        <f t="shared" si="0"/>
        <v>145000</v>
      </c>
      <c r="M25" s="83">
        <f t="shared" si="1"/>
        <v>0</v>
      </c>
      <c r="N25" s="29"/>
      <c r="O25" s="76">
        <f t="shared" si="2"/>
        <v>0</v>
      </c>
      <c r="P25" s="94"/>
      <c r="Q25" s="82">
        <f t="shared" si="3"/>
        <v>0</v>
      </c>
      <c r="R25" s="126"/>
      <c r="W25" s="70">
        <f t="shared" si="4"/>
        <v>0</v>
      </c>
      <c r="Y25" s="70">
        <f t="shared" si="5"/>
        <v>0</v>
      </c>
      <c r="AB25" s="70">
        <f t="shared" si="6"/>
        <v>0</v>
      </c>
      <c r="AI25" s="165"/>
      <c r="AJ25" s="168"/>
      <c r="AK25" s="166"/>
    </row>
    <row r="26" spans="1:37" x14ac:dyDescent="0.25">
      <c r="A26" s="18"/>
      <c r="B26" s="24"/>
      <c r="C26" s="28"/>
      <c r="D26" s="23"/>
      <c r="E26" s="33"/>
      <c r="F26" s="20"/>
      <c r="G26" s="206" t="s">
        <v>292</v>
      </c>
      <c r="H26" s="105"/>
      <c r="I26" s="105"/>
      <c r="J26" s="106">
        <f>121*1.4</f>
        <v>169.39999999999998</v>
      </c>
      <c r="K26" s="136">
        <f t="shared" si="0"/>
        <v>0</v>
      </c>
      <c r="L26" s="107"/>
      <c r="M26" s="130"/>
      <c r="N26" s="108"/>
      <c r="O26" s="93"/>
      <c r="P26" s="110"/>
      <c r="Q26" s="109"/>
      <c r="R26" s="132"/>
      <c r="W26" s="70">
        <f t="shared" si="4"/>
        <v>0</v>
      </c>
      <c r="Y26" s="70">
        <f t="shared" si="5"/>
        <v>0</v>
      </c>
      <c r="AB26" s="70">
        <f t="shared" si="6"/>
        <v>0</v>
      </c>
      <c r="AI26" s="165"/>
      <c r="AJ26" s="168"/>
      <c r="AK26" s="166"/>
    </row>
    <row r="27" spans="1:37" x14ac:dyDescent="0.25">
      <c r="A27" s="18">
        <v>28</v>
      </c>
      <c r="B27" s="24">
        <v>0.05</v>
      </c>
      <c r="C27" s="28">
        <v>5</v>
      </c>
      <c r="D27" s="23">
        <v>0.05</v>
      </c>
      <c r="E27" s="33"/>
      <c r="F27" s="20" t="s">
        <v>49</v>
      </c>
      <c r="G27" s="6" t="s">
        <v>50</v>
      </c>
      <c r="H27" s="3" t="s">
        <v>22</v>
      </c>
      <c r="I27" s="3">
        <v>800</v>
      </c>
      <c r="J27" s="5">
        <v>31.15</v>
      </c>
      <c r="K27" s="135">
        <f t="shared" si="0"/>
        <v>24920</v>
      </c>
      <c r="M27" s="83">
        <f t="shared" si="1"/>
        <v>0</v>
      </c>
      <c r="N27" s="29"/>
      <c r="O27" s="76">
        <f t="shared" si="2"/>
        <v>0</v>
      </c>
      <c r="P27" s="94"/>
      <c r="Q27" s="82">
        <f t="shared" si="3"/>
        <v>0</v>
      </c>
      <c r="W27" s="70">
        <f t="shared" si="4"/>
        <v>0</v>
      </c>
      <c r="Y27" s="70">
        <f t="shared" si="5"/>
        <v>0</v>
      </c>
      <c r="AB27" s="70">
        <f t="shared" si="6"/>
        <v>0</v>
      </c>
      <c r="AI27" s="165"/>
      <c r="AJ27" s="168"/>
      <c r="AK27" s="166"/>
    </row>
    <row r="28" spans="1:37" x14ac:dyDescent="0.25">
      <c r="A28" s="18">
        <v>23</v>
      </c>
      <c r="B28" s="24">
        <v>0.05</v>
      </c>
      <c r="C28" s="28">
        <v>5</v>
      </c>
      <c r="D28" s="23">
        <v>0.05</v>
      </c>
      <c r="E28" s="33"/>
      <c r="F28" s="20" t="s">
        <v>51</v>
      </c>
      <c r="G28" s="6" t="s">
        <v>52</v>
      </c>
      <c r="H28" s="3" t="s">
        <v>22</v>
      </c>
      <c r="I28" s="3">
        <v>800</v>
      </c>
      <c r="J28" s="5">
        <v>20.149999999999999</v>
      </c>
      <c r="K28" s="135">
        <f t="shared" si="0"/>
        <v>16119.999999999998</v>
      </c>
      <c r="M28" s="83">
        <f t="shared" si="1"/>
        <v>0</v>
      </c>
      <c r="N28" s="29"/>
      <c r="O28" s="76">
        <f t="shared" si="2"/>
        <v>0</v>
      </c>
      <c r="P28" s="94"/>
      <c r="Q28" s="82">
        <f t="shared" si="3"/>
        <v>0</v>
      </c>
      <c r="W28" s="70">
        <f t="shared" si="4"/>
        <v>0</v>
      </c>
      <c r="Y28" s="70">
        <f t="shared" si="5"/>
        <v>0</v>
      </c>
      <c r="AB28" s="70">
        <f t="shared" si="6"/>
        <v>0</v>
      </c>
      <c r="AI28" s="165"/>
      <c r="AJ28" s="168"/>
      <c r="AK28" s="166"/>
    </row>
    <row r="29" spans="1:37" ht="24" x14ac:dyDescent="0.25">
      <c r="A29" s="1"/>
      <c r="B29" s="1"/>
      <c r="C29" s="27"/>
      <c r="D29" s="1"/>
      <c r="E29" s="1"/>
      <c r="F29" s="20">
        <v>5</v>
      </c>
      <c r="G29" s="11" t="s">
        <v>53</v>
      </c>
      <c r="H29" s="3"/>
      <c r="I29" s="3"/>
      <c r="J29" s="5">
        <v>0</v>
      </c>
      <c r="K29" s="135">
        <f t="shared" si="0"/>
        <v>0</v>
      </c>
      <c r="M29" s="83">
        <f t="shared" si="1"/>
        <v>0</v>
      </c>
      <c r="N29" s="29"/>
      <c r="O29" s="76">
        <f t="shared" si="2"/>
        <v>0</v>
      </c>
      <c r="P29" s="94"/>
      <c r="Q29" s="82">
        <f t="shared" si="3"/>
        <v>0</v>
      </c>
      <c r="W29" s="70">
        <f t="shared" si="4"/>
        <v>0</v>
      </c>
      <c r="Y29" s="70">
        <f t="shared" si="5"/>
        <v>0</v>
      </c>
      <c r="AB29" s="70">
        <f t="shared" si="6"/>
        <v>0</v>
      </c>
      <c r="AI29" s="165"/>
      <c r="AJ29" s="168"/>
      <c r="AK29" s="166"/>
    </row>
    <row r="30" spans="1:37" x14ac:dyDescent="0.25">
      <c r="A30" s="18">
        <v>333.86</v>
      </c>
      <c r="B30" s="24">
        <v>0.05</v>
      </c>
      <c r="C30" s="28">
        <v>550</v>
      </c>
      <c r="D30" s="23">
        <v>0.05</v>
      </c>
      <c r="E30" s="33"/>
      <c r="F30" s="20" t="s">
        <v>54</v>
      </c>
      <c r="G30" s="6" t="s">
        <v>40</v>
      </c>
      <c r="H30" s="3" t="s">
        <v>25</v>
      </c>
      <c r="I30" s="3">
        <v>20</v>
      </c>
      <c r="J30" s="5">
        <v>1089</v>
      </c>
      <c r="K30" s="135">
        <f t="shared" si="0"/>
        <v>21780</v>
      </c>
      <c r="M30" s="83">
        <f t="shared" si="1"/>
        <v>0</v>
      </c>
      <c r="N30" s="29"/>
      <c r="O30" s="76">
        <f t="shared" si="2"/>
        <v>0</v>
      </c>
      <c r="P30" s="94"/>
      <c r="Q30" s="82">
        <f t="shared" si="3"/>
        <v>0</v>
      </c>
      <c r="W30" s="70">
        <f t="shared" si="4"/>
        <v>0</v>
      </c>
      <c r="Y30" s="70">
        <f t="shared" si="5"/>
        <v>0</v>
      </c>
      <c r="AB30" s="70">
        <f t="shared" si="6"/>
        <v>0</v>
      </c>
      <c r="AI30" s="165"/>
      <c r="AJ30" s="168"/>
      <c r="AK30" s="166"/>
    </row>
    <row r="31" spans="1:37" x14ac:dyDescent="0.25">
      <c r="A31" s="18">
        <v>183.1</v>
      </c>
      <c r="B31" s="24">
        <v>0.05</v>
      </c>
      <c r="C31" s="28">
        <v>390</v>
      </c>
      <c r="D31" s="23">
        <v>0.05</v>
      </c>
      <c r="E31" s="33"/>
      <c r="F31" s="20" t="s">
        <v>55</v>
      </c>
      <c r="G31" s="6" t="s">
        <v>42</v>
      </c>
      <c r="H31" s="3" t="s">
        <v>25</v>
      </c>
      <c r="I31" s="3">
        <v>16</v>
      </c>
      <c r="J31" s="5">
        <v>970.2</v>
      </c>
      <c r="K31" s="135">
        <f t="shared" si="0"/>
        <v>15523.2</v>
      </c>
      <c r="M31" s="83">
        <f t="shared" si="1"/>
        <v>0</v>
      </c>
      <c r="N31" s="29"/>
      <c r="O31" s="76">
        <f t="shared" si="2"/>
        <v>0</v>
      </c>
      <c r="P31" s="94"/>
      <c r="Q31" s="82">
        <f t="shared" si="3"/>
        <v>0</v>
      </c>
      <c r="W31" s="70">
        <f t="shared" si="4"/>
        <v>0</v>
      </c>
      <c r="Y31" s="70">
        <f t="shared" si="5"/>
        <v>0</v>
      </c>
      <c r="AB31" s="70">
        <f t="shared" si="6"/>
        <v>0</v>
      </c>
      <c r="AI31" s="165"/>
      <c r="AJ31" s="168"/>
      <c r="AK31" s="166"/>
    </row>
    <row r="32" spans="1:37" x14ac:dyDescent="0.25">
      <c r="A32" s="18">
        <v>183.1</v>
      </c>
      <c r="B32" s="24">
        <v>0.05</v>
      </c>
      <c r="C32" s="28">
        <v>350</v>
      </c>
      <c r="D32" s="23">
        <v>0.05</v>
      </c>
      <c r="E32" s="33"/>
      <c r="F32" s="20" t="s">
        <v>56</v>
      </c>
      <c r="G32" s="6" t="s">
        <v>44</v>
      </c>
      <c r="H32" s="3" t="s">
        <v>25</v>
      </c>
      <c r="I32" s="3">
        <v>12</v>
      </c>
      <c r="J32" s="5">
        <v>559.755</v>
      </c>
      <c r="K32" s="135">
        <f t="shared" si="0"/>
        <v>6717.0599999999995</v>
      </c>
      <c r="M32" s="83">
        <f t="shared" si="1"/>
        <v>0</v>
      </c>
      <c r="N32" s="29"/>
      <c r="O32" s="76">
        <f t="shared" si="2"/>
        <v>0</v>
      </c>
      <c r="P32" s="94"/>
      <c r="Q32" s="82">
        <f t="shared" si="3"/>
        <v>0</v>
      </c>
      <c r="W32" s="70">
        <f t="shared" si="4"/>
        <v>0</v>
      </c>
      <c r="Y32" s="70">
        <f t="shared" si="5"/>
        <v>0</v>
      </c>
      <c r="AB32" s="70">
        <f t="shared" si="6"/>
        <v>0</v>
      </c>
      <c r="AI32" s="165"/>
      <c r="AJ32" s="168"/>
      <c r="AK32" s="166"/>
    </row>
    <row r="33" spans="1:37" x14ac:dyDescent="0.25">
      <c r="A33" s="18">
        <v>114.39</v>
      </c>
      <c r="B33" s="24">
        <v>0.05</v>
      </c>
      <c r="C33" s="28">
        <v>280</v>
      </c>
      <c r="D33" s="23">
        <v>0.05</v>
      </c>
      <c r="E33" s="33"/>
      <c r="F33" s="20" t="s">
        <v>57</v>
      </c>
      <c r="G33" s="6" t="s">
        <v>46</v>
      </c>
      <c r="H33" s="3" t="s">
        <v>25</v>
      </c>
      <c r="I33" s="3">
        <v>10</v>
      </c>
      <c r="J33" s="5">
        <v>311</v>
      </c>
      <c r="K33" s="135">
        <f t="shared" si="0"/>
        <v>3110</v>
      </c>
      <c r="M33" s="83">
        <f t="shared" si="1"/>
        <v>0</v>
      </c>
      <c r="N33" s="29"/>
      <c r="O33" s="76">
        <f t="shared" si="2"/>
        <v>0</v>
      </c>
      <c r="P33" s="94"/>
      <c r="Q33" s="82">
        <f t="shared" si="3"/>
        <v>0</v>
      </c>
      <c r="W33" s="70">
        <f t="shared" si="4"/>
        <v>0</v>
      </c>
      <c r="Y33" s="70">
        <f t="shared" si="5"/>
        <v>0</v>
      </c>
      <c r="AB33" s="70">
        <f t="shared" si="6"/>
        <v>0</v>
      </c>
      <c r="AI33" s="165"/>
      <c r="AJ33" s="168"/>
      <c r="AK33" s="166"/>
    </row>
    <row r="34" spans="1:37" x14ac:dyDescent="0.25">
      <c r="A34" s="18">
        <v>60.31</v>
      </c>
      <c r="B34" s="24">
        <v>0.05</v>
      </c>
      <c r="C34" s="28">
        <v>280</v>
      </c>
      <c r="D34" s="23">
        <v>0.05</v>
      </c>
      <c r="E34" s="33"/>
      <c r="F34" s="20" t="s">
        <v>58</v>
      </c>
      <c r="G34" s="6" t="s">
        <v>48</v>
      </c>
      <c r="H34" s="3" t="s">
        <v>25</v>
      </c>
      <c r="I34" s="3">
        <v>10</v>
      </c>
      <c r="J34" s="5">
        <v>301</v>
      </c>
      <c r="K34" s="135">
        <f t="shared" si="0"/>
        <v>3010</v>
      </c>
      <c r="L34" s="71"/>
      <c r="M34" s="83">
        <f t="shared" si="1"/>
        <v>0</v>
      </c>
      <c r="N34" s="29"/>
      <c r="O34" s="76">
        <f t="shared" si="2"/>
        <v>0</v>
      </c>
      <c r="P34" s="94"/>
      <c r="Q34" s="82">
        <f t="shared" si="3"/>
        <v>0</v>
      </c>
      <c r="W34" s="70">
        <f t="shared" si="4"/>
        <v>0</v>
      </c>
      <c r="Y34" s="70">
        <f t="shared" si="5"/>
        <v>0</v>
      </c>
      <c r="AB34" s="70">
        <f t="shared" si="6"/>
        <v>0</v>
      </c>
      <c r="AI34" s="165"/>
      <c r="AJ34" s="168"/>
      <c r="AK34" s="166"/>
    </row>
    <row r="35" spans="1:37" x14ac:dyDescent="0.25">
      <c r="A35" s="18">
        <v>39.82</v>
      </c>
      <c r="B35" s="24">
        <v>0.05</v>
      </c>
      <c r="C35" s="28">
        <v>185</v>
      </c>
      <c r="D35" s="23">
        <v>0.05</v>
      </c>
      <c r="E35" s="33"/>
      <c r="F35" s="20" t="s">
        <v>59</v>
      </c>
      <c r="G35" s="6" t="s">
        <v>50</v>
      </c>
      <c r="H35" s="3" t="s">
        <v>25</v>
      </c>
      <c r="I35" s="3">
        <v>20</v>
      </c>
      <c r="J35" s="5">
        <v>260</v>
      </c>
      <c r="K35" s="135">
        <f t="shared" si="0"/>
        <v>5200</v>
      </c>
      <c r="L35" s="71"/>
      <c r="M35" s="83">
        <f t="shared" si="1"/>
        <v>0</v>
      </c>
      <c r="N35" s="29"/>
      <c r="O35" s="76">
        <f t="shared" si="2"/>
        <v>0</v>
      </c>
      <c r="P35" s="94"/>
      <c r="Q35" s="82">
        <f t="shared" si="3"/>
        <v>0</v>
      </c>
      <c r="W35" s="70">
        <f t="shared" si="4"/>
        <v>0</v>
      </c>
      <c r="Y35" s="70">
        <f t="shared" si="5"/>
        <v>0</v>
      </c>
      <c r="AB35" s="70">
        <f t="shared" si="6"/>
        <v>0</v>
      </c>
      <c r="AI35" s="165"/>
      <c r="AJ35" s="168"/>
      <c r="AK35" s="166"/>
    </row>
    <row r="36" spans="1:37" x14ac:dyDescent="0.25">
      <c r="A36" s="18">
        <v>26.2</v>
      </c>
      <c r="B36" s="24">
        <v>0.05</v>
      </c>
      <c r="C36" s="28">
        <v>185</v>
      </c>
      <c r="D36" s="23">
        <v>0.05</v>
      </c>
      <c r="E36" s="33"/>
      <c r="F36" s="20" t="s">
        <v>60</v>
      </c>
      <c r="G36" s="6" t="s">
        <v>52</v>
      </c>
      <c r="H36" s="3" t="s">
        <v>25</v>
      </c>
      <c r="I36" s="3">
        <v>20</v>
      </c>
      <c r="J36" s="5">
        <v>210</v>
      </c>
      <c r="K36" s="135">
        <f t="shared" si="0"/>
        <v>4200</v>
      </c>
      <c r="L36" s="71"/>
      <c r="M36" s="83">
        <f t="shared" si="1"/>
        <v>0</v>
      </c>
      <c r="N36" s="29"/>
      <c r="O36" s="76">
        <f t="shared" si="2"/>
        <v>0</v>
      </c>
      <c r="P36" s="94"/>
      <c r="Q36" s="82">
        <f t="shared" si="3"/>
        <v>0</v>
      </c>
      <c r="W36" s="70">
        <f t="shared" si="4"/>
        <v>0</v>
      </c>
      <c r="Y36" s="70">
        <f t="shared" si="5"/>
        <v>0</v>
      </c>
      <c r="AB36" s="70">
        <f t="shared" si="6"/>
        <v>0</v>
      </c>
      <c r="AI36" s="165"/>
      <c r="AJ36" s="168"/>
      <c r="AK36" s="166"/>
    </row>
    <row r="37" spans="1:37" ht="24" x14ac:dyDescent="0.25">
      <c r="A37" s="1"/>
      <c r="B37" s="1"/>
      <c r="C37" s="27"/>
      <c r="D37" s="1"/>
      <c r="E37" s="1"/>
      <c r="F37" s="20">
        <v>6</v>
      </c>
      <c r="G37" s="11" t="s">
        <v>61</v>
      </c>
      <c r="H37" s="3"/>
      <c r="I37" s="3"/>
      <c r="J37" s="5">
        <v>0</v>
      </c>
      <c r="K37" s="135">
        <f t="shared" si="0"/>
        <v>0</v>
      </c>
      <c r="L37" s="71"/>
      <c r="M37" s="83">
        <f t="shared" si="1"/>
        <v>0</v>
      </c>
      <c r="N37" s="29"/>
      <c r="O37" s="76">
        <f t="shared" si="2"/>
        <v>0</v>
      </c>
      <c r="P37" s="94"/>
      <c r="Q37" s="82">
        <f t="shared" si="3"/>
        <v>0</v>
      </c>
      <c r="W37" s="70">
        <f t="shared" si="4"/>
        <v>0</v>
      </c>
      <c r="Y37" s="70">
        <f t="shared" si="5"/>
        <v>0</v>
      </c>
      <c r="AB37" s="70">
        <f t="shared" si="6"/>
        <v>0</v>
      </c>
      <c r="AI37" s="165"/>
      <c r="AJ37" s="168"/>
      <c r="AK37" s="166"/>
    </row>
    <row r="38" spans="1:37" x14ac:dyDescent="0.25">
      <c r="A38" s="18">
        <v>79</v>
      </c>
      <c r="B38" s="24">
        <v>0.05</v>
      </c>
      <c r="C38" s="28">
        <v>10</v>
      </c>
      <c r="D38" s="23">
        <v>0.05</v>
      </c>
      <c r="E38" s="33"/>
      <c r="F38" s="20" t="s">
        <v>62</v>
      </c>
      <c r="G38" s="6" t="s">
        <v>63</v>
      </c>
      <c r="H38" s="3" t="s">
        <v>22</v>
      </c>
      <c r="I38" s="3">
        <v>950</v>
      </c>
      <c r="J38" s="5">
        <v>67</v>
      </c>
      <c r="K38" s="135">
        <f t="shared" si="0"/>
        <v>63650</v>
      </c>
      <c r="L38" s="71"/>
      <c r="M38" s="83">
        <f t="shared" si="1"/>
        <v>0</v>
      </c>
      <c r="N38" s="29"/>
      <c r="O38" s="76">
        <f t="shared" si="2"/>
        <v>0</v>
      </c>
      <c r="P38" s="94"/>
      <c r="Q38" s="82">
        <f t="shared" si="3"/>
        <v>0</v>
      </c>
      <c r="W38" s="70">
        <f t="shared" si="4"/>
        <v>0</v>
      </c>
      <c r="Y38" s="70">
        <f t="shared" si="5"/>
        <v>0</v>
      </c>
      <c r="AB38" s="70">
        <f t="shared" si="6"/>
        <v>0</v>
      </c>
      <c r="AI38" s="165"/>
      <c r="AJ38" s="168"/>
      <c r="AK38" s="166"/>
    </row>
    <row r="39" spans="1:37" x14ac:dyDescent="0.25">
      <c r="A39" s="18">
        <v>53</v>
      </c>
      <c r="B39" s="24">
        <v>0.05</v>
      </c>
      <c r="C39" s="28">
        <v>10</v>
      </c>
      <c r="D39" s="23">
        <v>0.05</v>
      </c>
      <c r="E39" s="33"/>
      <c r="F39" s="20" t="s">
        <v>64</v>
      </c>
      <c r="G39" s="6" t="s">
        <v>65</v>
      </c>
      <c r="H39" s="3" t="s">
        <v>22</v>
      </c>
      <c r="I39" s="3">
        <v>650</v>
      </c>
      <c r="J39" s="5">
        <v>48.1</v>
      </c>
      <c r="K39" s="135">
        <f t="shared" si="0"/>
        <v>31265</v>
      </c>
      <c r="L39" s="71"/>
      <c r="M39" s="83">
        <f t="shared" si="1"/>
        <v>0</v>
      </c>
      <c r="N39" s="29"/>
      <c r="O39" s="76">
        <f t="shared" si="2"/>
        <v>0</v>
      </c>
      <c r="P39" s="94"/>
      <c r="Q39" s="82">
        <f t="shared" si="3"/>
        <v>0</v>
      </c>
      <c r="W39" s="70">
        <f t="shared" si="4"/>
        <v>0</v>
      </c>
      <c r="Y39" s="70">
        <f t="shared" si="5"/>
        <v>0</v>
      </c>
      <c r="AB39" s="70">
        <f t="shared" si="6"/>
        <v>0</v>
      </c>
      <c r="AI39" s="165"/>
      <c r="AJ39" s="168"/>
      <c r="AK39" s="166"/>
    </row>
    <row r="40" spans="1:37" x14ac:dyDescent="0.25">
      <c r="A40" s="18">
        <v>30</v>
      </c>
      <c r="B40" s="24">
        <v>0.05</v>
      </c>
      <c r="C40" s="28">
        <v>5</v>
      </c>
      <c r="D40" s="23">
        <v>0.05</v>
      </c>
      <c r="E40" s="33"/>
      <c r="F40" s="20" t="s">
        <v>66</v>
      </c>
      <c r="G40" s="6" t="s">
        <v>67</v>
      </c>
      <c r="H40" s="3" t="s">
        <v>22</v>
      </c>
      <c r="I40" s="3">
        <v>500</v>
      </c>
      <c r="J40" s="5">
        <v>29.55</v>
      </c>
      <c r="K40" s="135">
        <f t="shared" si="0"/>
        <v>14775</v>
      </c>
      <c r="L40" s="71"/>
      <c r="M40" s="83">
        <f t="shared" si="1"/>
        <v>0</v>
      </c>
      <c r="N40" s="29"/>
      <c r="O40" s="76">
        <f t="shared" si="2"/>
        <v>0</v>
      </c>
      <c r="P40" s="94"/>
      <c r="Q40" s="82">
        <f t="shared" si="3"/>
        <v>0</v>
      </c>
      <c r="W40" s="70">
        <f t="shared" si="4"/>
        <v>0</v>
      </c>
      <c r="Y40" s="70">
        <f t="shared" si="5"/>
        <v>0</v>
      </c>
      <c r="AB40" s="70">
        <f t="shared" si="6"/>
        <v>0</v>
      </c>
      <c r="AI40" s="165"/>
      <c r="AJ40" s="168"/>
      <c r="AK40" s="166"/>
    </row>
    <row r="41" spans="1:37" x14ac:dyDescent="0.25">
      <c r="A41" s="18">
        <v>18</v>
      </c>
      <c r="B41" s="24">
        <v>0.05</v>
      </c>
      <c r="C41" s="28">
        <v>5</v>
      </c>
      <c r="D41" s="23">
        <v>0.05</v>
      </c>
      <c r="E41" s="33"/>
      <c r="F41" s="20" t="s">
        <v>68</v>
      </c>
      <c r="G41" s="6" t="s">
        <v>69</v>
      </c>
      <c r="H41" s="3" t="s">
        <v>22</v>
      </c>
      <c r="I41" s="3">
        <v>450</v>
      </c>
      <c r="J41" s="5">
        <v>23.15</v>
      </c>
      <c r="K41" s="135">
        <f t="shared" si="0"/>
        <v>10417.5</v>
      </c>
      <c r="L41" s="72"/>
      <c r="M41" s="83">
        <f t="shared" si="1"/>
        <v>0</v>
      </c>
      <c r="N41" s="29"/>
      <c r="O41" s="76">
        <f t="shared" si="2"/>
        <v>0</v>
      </c>
      <c r="P41" s="94"/>
      <c r="Q41" s="82">
        <f t="shared" si="3"/>
        <v>0</v>
      </c>
      <c r="W41" s="70">
        <f t="shared" si="4"/>
        <v>0</v>
      </c>
      <c r="Y41" s="70">
        <f t="shared" si="5"/>
        <v>0</v>
      </c>
      <c r="AB41" s="70">
        <f t="shared" si="6"/>
        <v>0</v>
      </c>
      <c r="AI41" s="165"/>
      <c r="AJ41" s="168"/>
      <c r="AK41" s="166"/>
    </row>
    <row r="42" spans="1:37" x14ac:dyDescent="0.25">
      <c r="A42" s="120"/>
      <c r="B42" s="121"/>
      <c r="C42" s="122"/>
      <c r="D42" s="121"/>
      <c r="E42" s="121"/>
      <c r="F42" s="20"/>
      <c r="G42" s="131" t="s">
        <v>291</v>
      </c>
      <c r="H42" s="105"/>
      <c r="I42" s="105"/>
      <c r="J42" s="5">
        <v>24</v>
      </c>
      <c r="K42" s="135">
        <f t="shared" si="0"/>
        <v>0</v>
      </c>
      <c r="L42" s="72"/>
      <c r="M42" s="83">
        <f t="shared" si="1"/>
        <v>0</v>
      </c>
      <c r="N42" s="127"/>
      <c r="O42" s="128">
        <f t="shared" si="2"/>
        <v>0</v>
      </c>
      <c r="P42" s="172"/>
      <c r="Q42" s="129">
        <f t="shared" si="3"/>
        <v>0</v>
      </c>
      <c r="R42" s="126"/>
      <c r="U42" s="140"/>
      <c r="V42" s="175"/>
      <c r="W42" s="70">
        <f t="shared" si="4"/>
        <v>0</v>
      </c>
      <c r="Y42" s="70">
        <f t="shared" si="5"/>
        <v>0</v>
      </c>
      <c r="AB42" s="70">
        <f t="shared" si="6"/>
        <v>0</v>
      </c>
      <c r="AI42" s="165"/>
      <c r="AJ42" s="168"/>
      <c r="AK42" s="166"/>
    </row>
    <row r="43" spans="1:37" x14ac:dyDescent="0.25">
      <c r="A43" s="1"/>
      <c r="B43" s="1"/>
      <c r="C43" s="27"/>
      <c r="D43" s="1"/>
      <c r="E43" s="1"/>
      <c r="F43" s="20"/>
      <c r="G43" s="213" t="s">
        <v>70</v>
      </c>
      <c r="H43" s="213"/>
      <c r="I43" s="213"/>
      <c r="J43" s="213"/>
      <c r="K43" s="137">
        <f>SUM(K6:K41)</f>
        <v>7457502.1899999995</v>
      </c>
      <c r="L43" s="71"/>
      <c r="M43" s="83">
        <f t="shared" si="1"/>
        <v>0</v>
      </c>
      <c r="N43" s="29"/>
      <c r="O43" s="76">
        <f t="shared" si="2"/>
        <v>0</v>
      </c>
      <c r="P43" s="94"/>
      <c r="Q43" s="82">
        <f t="shared" si="3"/>
        <v>0</v>
      </c>
      <c r="W43" s="70">
        <f t="shared" si="4"/>
        <v>0</v>
      </c>
      <c r="Y43" s="70">
        <f t="shared" si="5"/>
        <v>0</v>
      </c>
      <c r="AB43" s="70">
        <f t="shared" si="6"/>
        <v>0</v>
      </c>
      <c r="AI43" s="165"/>
      <c r="AJ43" s="168"/>
      <c r="AK43" s="166"/>
    </row>
    <row r="44" spans="1:37" ht="24" x14ac:dyDescent="0.25">
      <c r="A44" s="1"/>
      <c r="B44" s="1"/>
      <c r="C44" s="27"/>
      <c r="D44" s="1"/>
      <c r="E44" s="1"/>
      <c r="F44" s="20">
        <v>7</v>
      </c>
      <c r="G44" s="11" t="s">
        <v>71</v>
      </c>
      <c r="H44" s="3"/>
      <c r="I44" s="3"/>
      <c r="J44" s="3"/>
      <c r="K44" s="134"/>
      <c r="L44" s="71"/>
      <c r="M44" s="83">
        <f t="shared" si="1"/>
        <v>0</v>
      </c>
      <c r="N44" s="29"/>
      <c r="O44" s="76">
        <f t="shared" si="2"/>
        <v>0</v>
      </c>
      <c r="P44" s="94"/>
      <c r="Q44" s="82">
        <f t="shared" si="3"/>
        <v>0</v>
      </c>
      <c r="W44" s="70">
        <f t="shared" si="4"/>
        <v>0</v>
      </c>
      <c r="Y44" s="70">
        <f t="shared" si="5"/>
        <v>0</v>
      </c>
      <c r="AB44" s="70">
        <f t="shared" si="6"/>
        <v>0</v>
      </c>
      <c r="AI44" s="165"/>
      <c r="AJ44" s="168"/>
      <c r="AK44" s="166"/>
    </row>
    <row r="45" spans="1:37" x14ac:dyDescent="0.25">
      <c r="A45" s="18">
        <v>16</v>
      </c>
      <c r="B45" s="24">
        <v>0.05</v>
      </c>
      <c r="C45" s="28">
        <v>25</v>
      </c>
      <c r="D45" s="23">
        <v>0.05</v>
      </c>
      <c r="E45" s="33"/>
      <c r="F45" s="20" t="s">
        <v>72</v>
      </c>
      <c r="G45" s="6" t="s">
        <v>63</v>
      </c>
      <c r="H45" s="3" t="s">
        <v>25</v>
      </c>
      <c r="I45" s="3">
        <v>16</v>
      </c>
      <c r="J45" s="5">
        <v>41.02</v>
      </c>
      <c r="K45" s="135">
        <f>J45*I45</f>
        <v>656.32</v>
      </c>
      <c r="L45" s="71"/>
      <c r="M45" s="83">
        <f t="shared" si="1"/>
        <v>0</v>
      </c>
      <c r="N45" s="29"/>
      <c r="O45" s="76">
        <f t="shared" si="2"/>
        <v>0</v>
      </c>
      <c r="P45" s="94"/>
      <c r="Q45" s="82">
        <f t="shared" si="3"/>
        <v>0</v>
      </c>
      <c r="W45" s="70">
        <f t="shared" si="4"/>
        <v>0</v>
      </c>
      <c r="Y45" s="70">
        <f t="shared" si="5"/>
        <v>0</v>
      </c>
      <c r="AB45" s="70">
        <f t="shared" si="6"/>
        <v>0</v>
      </c>
      <c r="AI45" s="165"/>
      <c r="AJ45" s="168"/>
      <c r="AK45" s="166"/>
    </row>
    <row r="46" spans="1:37" x14ac:dyDescent="0.25">
      <c r="A46" s="18">
        <v>10</v>
      </c>
      <c r="B46" s="24">
        <v>0.05</v>
      </c>
      <c r="C46" s="28">
        <v>25</v>
      </c>
      <c r="D46" s="23">
        <v>0.05</v>
      </c>
      <c r="E46" s="33"/>
      <c r="F46" s="20" t="s">
        <v>73</v>
      </c>
      <c r="G46" s="6" t="s">
        <v>65</v>
      </c>
      <c r="H46" s="3" t="s">
        <v>25</v>
      </c>
      <c r="I46" s="3">
        <v>14</v>
      </c>
      <c r="J46" s="5">
        <v>37.409999999999997</v>
      </c>
      <c r="K46" s="135">
        <f t="shared" ref="K46:K69" si="7">J46*I46</f>
        <v>523.74</v>
      </c>
      <c r="L46" s="71"/>
      <c r="M46" s="83">
        <f t="shared" si="1"/>
        <v>0</v>
      </c>
      <c r="N46" s="29"/>
      <c r="O46" s="76">
        <f t="shared" si="2"/>
        <v>0</v>
      </c>
      <c r="P46" s="94"/>
      <c r="Q46" s="82">
        <f t="shared" si="3"/>
        <v>0</v>
      </c>
      <c r="W46" s="70">
        <f t="shared" si="4"/>
        <v>0</v>
      </c>
      <c r="Y46" s="70">
        <f t="shared" si="5"/>
        <v>0</v>
      </c>
      <c r="AB46" s="70">
        <f t="shared" si="6"/>
        <v>0</v>
      </c>
      <c r="AI46" s="165"/>
      <c r="AJ46" s="168"/>
      <c r="AK46" s="166"/>
    </row>
    <row r="47" spans="1:37" x14ac:dyDescent="0.25">
      <c r="A47" s="18">
        <v>6</v>
      </c>
      <c r="B47" s="24">
        <v>0.05</v>
      </c>
      <c r="C47" s="28">
        <v>25</v>
      </c>
      <c r="D47" s="23">
        <v>0.05</v>
      </c>
      <c r="E47" s="33"/>
      <c r="F47" s="20" t="s">
        <v>74</v>
      </c>
      <c r="G47" s="6" t="s">
        <v>67</v>
      </c>
      <c r="H47" s="3" t="s">
        <v>25</v>
      </c>
      <c r="I47" s="3">
        <v>10</v>
      </c>
      <c r="J47" s="5">
        <v>31.15</v>
      </c>
      <c r="K47" s="135">
        <f t="shared" si="7"/>
        <v>311.5</v>
      </c>
      <c r="L47" s="71"/>
      <c r="M47" s="83">
        <f t="shared" si="1"/>
        <v>0</v>
      </c>
      <c r="N47" s="29"/>
      <c r="O47" s="76">
        <f t="shared" si="2"/>
        <v>0</v>
      </c>
      <c r="P47" s="94"/>
      <c r="Q47" s="82">
        <f t="shared" si="3"/>
        <v>0</v>
      </c>
      <c r="W47" s="70">
        <f t="shared" si="4"/>
        <v>0</v>
      </c>
      <c r="Y47" s="70">
        <f t="shared" si="5"/>
        <v>0</v>
      </c>
      <c r="AB47" s="70">
        <f t="shared" si="6"/>
        <v>0</v>
      </c>
      <c r="AI47" s="165"/>
      <c r="AJ47" s="168"/>
      <c r="AK47" s="166"/>
    </row>
    <row r="48" spans="1:37" x14ac:dyDescent="0.25">
      <c r="A48" s="18">
        <v>4</v>
      </c>
      <c r="B48" s="24">
        <v>0.05</v>
      </c>
      <c r="C48" s="28">
        <v>25</v>
      </c>
      <c r="D48" s="23">
        <v>0.05</v>
      </c>
      <c r="E48" s="33"/>
      <c r="F48" s="20" t="s">
        <v>75</v>
      </c>
      <c r="G48" s="6" t="s">
        <v>69</v>
      </c>
      <c r="H48" s="3" t="s">
        <v>25</v>
      </c>
      <c r="I48" s="3">
        <v>10</v>
      </c>
      <c r="J48" s="5">
        <v>29.2</v>
      </c>
      <c r="K48" s="135">
        <f t="shared" si="7"/>
        <v>292</v>
      </c>
      <c r="L48" s="71"/>
      <c r="M48" s="83">
        <f t="shared" si="1"/>
        <v>0</v>
      </c>
      <c r="N48" s="29"/>
      <c r="O48" s="76">
        <f t="shared" si="2"/>
        <v>0</v>
      </c>
      <c r="P48" s="94"/>
      <c r="Q48" s="82">
        <f t="shared" si="3"/>
        <v>0</v>
      </c>
      <c r="W48" s="70">
        <f t="shared" si="4"/>
        <v>0</v>
      </c>
      <c r="Y48" s="70">
        <f t="shared" si="5"/>
        <v>0</v>
      </c>
      <c r="AB48" s="70">
        <f t="shared" si="6"/>
        <v>0</v>
      </c>
      <c r="AI48" s="165"/>
      <c r="AJ48" s="168"/>
      <c r="AK48" s="166"/>
    </row>
    <row r="49" spans="1:37" ht="24" x14ac:dyDescent="0.25">
      <c r="A49" s="1"/>
      <c r="B49" s="1"/>
      <c r="C49" s="27"/>
      <c r="D49" s="1"/>
      <c r="E49" s="1"/>
      <c r="F49" s="20">
        <v>8</v>
      </c>
      <c r="G49" s="11" t="s">
        <v>76</v>
      </c>
      <c r="H49" s="3"/>
      <c r="I49" s="3"/>
      <c r="J49" s="5">
        <v>0</v>
      </c>
      <c r="K49" s="135">
        <f t="shared" si="7"/>
        <v>0</v>
      </c>
      <c r="L49" s="71"/>
      <c r="M49" s="83">
        <f t="shared" si="1"/>
        <v>0</v>
      </c>
      <c r="N49" s="29"/>
      <c r="O49" s="76">
        <f t="shared" si="2"/>
        <v>0</v>
      </c>
      <c r="P49" s="94"/>
      <c r="Q49" s="82">
        <f t="shared" si="3"/>
        <v>0</v>
      </c>
      <c r="W49" s="70">
        <f t="shared" si="4"/>
        <v>0</v>
      </c>
      <c r="Y49" s="70">
        <f t="shared" si="5"/>
        <v>0</v>
      </c>
      <c r="AB49" s="70">
        <f t="shared" si="6"/>
        <v>0</v>
      </c>
      <c r="AI49" s="165"/>
      <c r="AJ49" s="168"/>
      <c r="AK49" s="166"/>
    </row>
    <row r="50" spans="1:37" x14ac:dyDescent="0.25">
      <c r="A50" s="18">
        <v>15</v>
      </c>
      <c r="B50" s="24">
        <v>0.05</v>
      </c>
      <c r="C50" s="28">
        <v>10</v>
      </c>
      <c r="D50" s="23">
        <v>0.05</v>
      </c>
      <c r="E50" s="33"/>
      <c r="F50" s="20" t="s">
        <v>77</v>
      </c>
      <c r="G50" s="6" t="s">
        <v>78</v>
      </c>
      <c r="H50" s="3" t="s">
        <v>22</v>
      </c>
      <c r="I50" s="3">
        <v>500</v>
      </c>
      <c r="J50" s="5">
        <v>22</v>
      </c>
      <c r="K50" s="135">
        <f t="shared" si="7"/>
        <v>11000</v>
      </c>
      <c r="L50" s="71"/>
      <c r="M50" s="83">
        <f t="shared" si="1"/>
        <v>0</v>
      </c>
      <c r="N50" s="29"/>
      <c r="O50" s="76">
        <f t="shared" si="2"/>
        <v>0</v>
      </c>
      <c r="P50" s="94"/>
      <c r="Q50" s="82">
        <f t="shared" si="3"/>
        <v>0</v>
      </c>
      <c r="W50" s="70">
        <f t="shared" si="4"/>
        <v>0</v>
      </c>
      <c r="Y50" s="70">
        <f t="shared" si="5"/>
        <v>0</v>
      </c>
      <c r="AB50" s="70">
        <f t="shared" si="6"/>
        <v>0</v>
      </c>
      <c r="AI50" s="165"/>
      <c r="AJ50" s="168"/>
      <c r="AK50" s="166"/>
    </row>
    <row r="51" spans="1:37" x14ac:dyDescent="0.25">
      <c r="A51" s="18">
        <v>18</v>
      </c>
      <c r="B51" s="24">
        <v>0.05</v>
      </c>
      <c r="C51" s="28">
        <v>10</v>
      </c>
      <c r="D51" s="23">
        <v>0.05</v>
      </c>
      <c r="E51" s="33"/>
      <c r="F51" s="20" t="s">
        <v>79</v>
      </c>
      <c r="G51" s="6" t="s">
        <v>80</v>
      </c>
      <c r="H51" s="3" t="s">
        <v>22</v>
      </c>
      <c r="I51" s="3">
        <v>1500</v>
      </c>
      <c r="J51" s="5">
        <v>22</v>
      </c>
      <c r="K51" s="135">
        <f t="shared" si="7"/>
        <v>33000</v>
      </c>
      <c r="M51" s="83">
        <f t="shared" si="1"/>
        <v>0</v>
      </c>
      <c r="N51" s="29"/>
      <c r="O51" s="76">
        <f t="shared" si="2"/>
        <v>0</v>
      </c>
      <c r="P51" s="94"/>
      <c r="Q51" s="82">
        <f t="shared" si="3"/>
        <v>0</v>
      </c>
      <c r="V51">
        <v>800</v>
      </c>
      <c r="W51" s="70">
        <f t="shared" si="4"/>
        <v>17600</v>
      </c>
      <c r="X51" s="70">
        <v>750</v>
      </c>
      <c r="Y51" s="70">
        <f t="shared" si="5"/>
        <v>16500</v>
      </c>
      <c r="AB51" s="70">
        <f t="shared" si="6"/>
        <v>0</v>
      </c>
      <c r="AI51" s="165"/>
      <c r="AJ51" s="168"/>
      <c r="AK51" s="166"/>
    </row>
    <row r="52" spans="1:37" x14ac:dyDescent="0.25">
      <c r="A52" s="18">
        <v>32</v>
      </c>
      <c r="B52" s="24">
        <v>0.05</v>
      </c>
      <c r="C52" s="28">
        <v>10</v>
      </c>
      <c r="D52" s="23">
        <v>0.05</v>
      </c>
      <c r="E52" s="33"/>
      <c r="F52" s="20" t="s">
        <v>81</v>
      </c>
      <c r="G52" s="6" t="s">
        <v>82</v>
      </c>
      <c r="H52" s="3" t="s">
        <v>22</v>
      </c>
      <c r="I52" s="3">
        <v>1800</v>
      </c>
      <c r="J52" s="5">
        <v>25</v>
      </c>
      <c r="K52" s="135">
        <f t="shared" si="7"/>
        <v>45000</v>
      </c>
      <c r="M52" s="83">
        <f t="shared" si="1"/>
        <v>0</v>
      </c>
      <c r="N52" s="29"/>
      <c r="O52" s="76">
        <f t="shared" si="2"/>
        <v>0</v>
      </c>
      <c r="P52" s="94">
        <v>120</v>
      </c>
      <c r="Q52" s="82">
        <f t="shared" si="3"/>
        <v>3000</v>
      </c>
      <c r="W52" s="70">
        <f t="shared" si="4"/>
        <v>0</v>
      </c>
      <c r="Y52" s="70">
        <f t="shared" si="5"/>
        <v>0</v>
      </c>
      <c r="AB52" s="70">
        <f t="shared" si="6"/>
        <v>0</v>
      </c>
      <c r="AI52" s="165"/>
      <c r="AJ52" s="168"/>
      <c r="AK52" s="166"/>
    </row>
    <row r="53" spans="1:37" x14ac:dyDescent="0.25">
      <c r="A53" s="1"/>
      <c r="B53" s="1"/>
      <c r="C53" s="27"/>
      <c r="D53" s="1"/>
      <c r="E53" s="1"/>
      <c r="F53" s="20">
        <v>9</v>
      </c>
      <c r="G53" s="11" t="s">
        <v>83</v>
      </c>
      <c r="H53" s="3"/>
      <c r="I53" s="3"/>
      <c r="J53" s="5">
        <v>0</v>
      </c>
      <c r="K53" s="135">
        <f t="shared" si="7"/>
        <v>0</v>
      </c>
      <c r="M53" s="83">
        <f t="shared" si="1"/>
        <v>0</v>
      </c>
      <c r="N53" s="29"/>
      <c r="O53" s="76">
        <f t="shared" si="2"/>
        <v>0</v>
      </c>
      <c r="P53" s="94"/>
      <c r="Q53" s="82">
        <f t="shared" si="3"/>
        <v>0</v>
      </c>
      <c r="W53" s="70">
        <f t="shared" si="4"/>
        <v>0</v>
      </c>
      <c r="Y53" s="70">
        <f t="shared" si="5"/>
        <v>0</v>
      </c>
      <c r="AB53" s="70">
        <f t="shared" si="6"/>
        <v>0</v>
      </c>
      <c r="AI53" s="165"/>
      <c r="AJ53" s="168"/>
      <c r="AK53" s="166"/>
    </row>
    <row r="54" spans="1:37" x14ac:dyDescent="0.25">
      <c r="A54" s="18">
        <v>6500</v>
      </c>
      <c r="B54" s="24">
        <v>0.05</v>
      </c>
      <c r="C54" s="27"/>
      <c r="D54" s="1"/>
      <c r="E54" s="1"/>
      <c r="F54" s="20" t="s">
        <v>84</v>
      </c>
      <c r="G54" s="6" t="s">
        <v>85</v>
      </c>
      <c r="H54" s="3" t="s">
        <v>25</v>
      </c>
      <c r="I54" s="3">
        <v>40</v>
      </c>
      <c r="J54" s="5">
        <v>2940.3</v>
      </c>
      <c r="K54" s="135">
        <f t="shared" si="7"/>
        <v>117612</v>
      </c>
      <c r="M54" s="83">
        <f t="shared" si="1"/>
        <v>0</v>
      </c>
      <c r="N54" s="29"/>
      <c r="O54" s="76">
        <f t="shared" si="2"/>
        <v>0</v>
      </c>
      <c r="P54" s="94"/>
      <c r="Q54" s="82">
        <f t="shared" si="3"/>
        <v>0</v>
      </c>
      <c r="W54" s="70">
        <f t="shared" si="4"/>
        <v>0</v>
      </c>
      <c r="Y54" s="70">
        <f t="shared" si="5"/>
        <v>0</v>
      </c>
      <c r="AB54" s="70">
        <f t="shared" si="6"/>
        <v>0</v>
      </c>
      <c r="AI54" s="165"/>
      <c r="AJ54" s="168"/>
      <c r="AK54" s="166"/>
    </row>
    <row r="55" spans="1:37" x14ac:dyDescent="0.25">
      <c r="A55" s="1"/>
      <c r="B55" s="1"/>
      <c r="C55" s="28">
        <v>5500</v>
      </c>
      <c r="D55" s="23">
        <v>0.05</v>
      </c>
      <c r="E55" s="33"/>
      <c r="F55" s="20" t="s">
        <v>86</v>
      </c>
      <c r="G55" s="6" t="s">
        <v>87</v>
      </c>
      <c r="H55" s="3" t="s">
        <v>25</v>
      </c>
      <c r="I55" s="3">
        <v>40</v>
      </c>
      <c r="J55" s="5">
        <v>1568.46</v>
      </c>
      <c r="K55" s="135">
        <f t="shared" si="7"/>
        <v>62738.400000000001</v>
      </c>
      <c r="M55" s="83">
        <f t="shared" si="1"/>
        <v>0</v>
      </c>
      <c r="N55" s="29"/>
      <c r="O55" s="76">
        <f t="shared" si="2"/>
        <v>0</v>
      </c>
      <c r="P55" s="94"/>
      <c r="Q55" s="82">
        <f t="shared" si="3"/>
        <v>0</v>
      </c>
      <c r="W55" s="70">
        <f t="shared" si="4"/>
        <v>0</v>
      </c>
      <c r="Y55" s="70">
        <f t="shared" si="5"/>
        <v>0</v>
      </c>
      <c r="AB55" s="70">
        <f t="shared" si="6"/>
        <v>0</v>
      </c>
      <c r="AI55" s="165"/>
      <c r="AJ55" s="168"/>
      <c r="AK55" s="166"/>
    </row>
    <row r="56" spans="1:37" ht="24" x14ac:dyDescent="0.25">
      <c r="A56" s="1"/>
      <c r="B56" s="1"/>
      <c r="C56" s="27"/>
      <c r="D56" s="1"/>
      <c r="E56" s="1"/>
      <c r="F56" s="20">
        <v>10</v>
      </c>
      <c r="G56" s="11" t="s">
        <v>88</v>
      </c>
      <c r="H56" s="3"/>
      <c r="I56" s="3"/>
      <c r="J56" s="5">
        <v>0</v>
      </c>
      <c r="K56" s="135">
        <f t="shared" si="7"/>
        <v>0</v>
      </c>
      <c r="M56" s="83">
        <f t="shared" si="1"/>
        <v>0</v>
      </c>
      <c r="N56" s="29"/>
      <c r="O56" s="76">
        <f t="shared" si="2"/>
        <v>0</v>
      </c>
      <c r="P56" s="94"/>
      <c r="Q56" s="82">
        <f t="shared" si="3"/>
        <v>0</v>
      </c>
      <c r="W56" s="70">
        <f t="shared" si="4"/>
        <v>0</v>
      </c>
      <c r="Y56" s="70">
        <f t="shared" si="5"/>
        <v>0</v>
      </c>
      <c r="AB56" s="70">
        <f t="shared" si="6"/>
        <v>0</v>
      </c>
      <c r="AI56" s="165"/>
      <c r="AJ56" s="168"/>
      <c r="AK56" s="166"/>
    </row>
    <row r="57" spans="1:37" x14ac:dyDescent="0.25">
      <c r="A57" s="1"/>
      <c r="B57" s="1"/>
      <c r="C57" s="28">
        <v>150</v>
      </c>
      <c r="D57" s="23">
        <v>0.05</v>
      </c>
      <c r="E57" s="33"/>
      <c r="F57" s="20" t="s">
        <v>89</v>
      </c>
      <c r="G57" s="7" t="s">
        <v>90</v>
      </c>
      <c r="H57" s="8" t="s">
        <v>91</v>
      </c>
      <c r="I57" s="3">
        <v>550</v>
      </c>
      <c r="J57" s="5">
        <v>120</v>
      </c>
      <c r="K57" s="135">
        <f t="shared" si="7"/>
        <v>66000</v>
      </c>
      <c r="M57" s="83">
        <f t="shared" si="1"/>
        <v>0</v>
      </c>
      <c r="N57" s="29"/>
      <c r="O57" s="76">
        <f t="shared" si="2"/>
        <v>0</v>
      </c>
      <c r="P57" s="94"/>
      <c r="Q57" s="82">
        <f t="shared" si="3"/>
        <v>0</v>
      </c>
      <c r="W57" s="70">
        <f t="shared" si="4"/>
        <v>0</v>
      </c>
      <c r="Y57" s="70">
        <f t="shared" si="5"/>
        <v>0</v>
      </c>
      <c r="AB57" s="70">
        <f t="shared" si="6"/>
        <v>0</v>
      </c>
      <c r="AI57" s="165"/>
      <c r="AJ57" s="168"/>
      <c r="AK57" s="166"/>
    </row>
    <row r="58" spans="1:37" x14ac:dyDescent="0.25">
      <c r="A58" s="1"/>
      <c r="B58" s="1"/>
      <c r="C58" s="28">
        <v>195</v>
      </c>
      <c r="D58" s="23">
        <v>0.05</v>
      </c>
      <c r="E58" s="33"/>
      <c r="F58" s="20" t="s">
        <v>92</v>
      </c>
      <c r="G58" s="7" t="s">
        <v>93</v>
      </c>
      <c r="H58" s="8" t="s">
        <v>91</v>
      </c>
      <c r="I58" s="3">
        <v>500</v>
      </c>
      <c r="J58" s="5">
        <v>250</v>
      </c>
      <c r="K58" s="135">
        <f t="shared" si="7"/>
        <v>125000</v>
      </c>
      <c r="M58" s="83">
        <f t="shared" si="1"/>
        <v>0</v>
      </c>
      <c r="N58" s="29"/>
      <c r="O58" s="76">
        <f t="shared" si="2"/>
        <v>0</v>
      </c>
      <c r="P58" s="94"/>
      <c r="Q58" s="82">
        <f t="shared" si="3"/>
        <v>0</v>
      </c>
      <c r="W58" s="70">
        <f t="shared" si="4"/>
        <v>0</v>
      </c>
      <c r="Y58" s="70">
        <f t="shared" si="5"/>
        <v>0</v>
      </c>
      <c r="AB58" s="70">
        <f t="shared" si="6"/>
        <v>0</v>
      </c>
      <c r="AI58" s="165"/>
      <c r="AJ58" s="168"/>
      <c r="AK58" s="166"/>
    </row>
    <row r="59" spans="1:37" x14ac:dyDescent="0.25">
      <c r="A59" s="1"/>
      <c r="B59" s="1"/>
      <c r="C59" s="28">
        <v>550</v>
      </c>
      <c r="D59" s="23">
        <v>0.05</v>
      </c>
      <c r="E59" s="33"/>
      <c r="F59" s="20" t="s">
        <v>94</v>
      </c>
      <c r="G59" s="7" t="s">
        <v>95</v>
      </c>
      <c r="H59" s="8" t="s">
        <v>91</v>
      </c>
      <c r="I59" s="3">
        <v>400</v>
      </c>
      <c r="J59" s="5">
        <v>500</v>
      </c>
      <c r="K59" s="135">
        <f t="shared" si="7"/>
        <v>200000</v>
      </c>
      <c r="M59" s="83">
        <f t="shared" si="1"/>
        <v>0</v>
      </c>
      <c r="N59" s="29"/>
      <c r="O59" s="76">
        <f t="shared" si="2"/>
        <v>0</v>
      </c>
      <c r="P59" s="94"/>
      <c r="Q59" s="82">
        <f t="shared" si="3"/>
        <v>0</v>
      </c>
      <c r="W59" s="70">
        <f t="shared" si="4"/>
        <v>0</v>
      </c>
      <c r="Y59" s="70">
        <f t="shared" si="5"/>
        <v>0</v>
      </c>
      <c r="AB59" s="70">
        <f t="shared" si="6"/>
        <v>0</v>
      </c>
      <c r="AI59" s="165"/>
      <c r="AJ59" s="168"/>
      <c r="AK59" s="166"/>
    </row>
    <row r="60" spans="1:37" ht="25.5" x14ac:dyDescent="0.25">
      <c r="A60" s="1"/>
      <c r="B60" s="1"/>
      <c r="C60" s="28">
        <v>750</v>
      </c>
      <c r="D60" s="23">
        <v>0.05</v>
      </c>
      <c r="E60" s="33"/>
      <c r="F60" s="20" t="s">
        <v>96</v>
      </c>
      <c r="G60" s="7" t="s">
        <v>97</v>
      </c>
      <c r="H60" s="8" t="s">
        <v>91</v>
      </c>
      <c r="I60" s="3">
        <v>90</v>
      </c>
      <c r="J60" s="5">
        <v>780</v>
      </c>
      <c r="K60" s="135">
        <f t="shared" si="7"/>
        <v>70200</v>
      </c>
      <c r="M60" s="83">
        <f t="shared" si="1"/>
        <v>0</v>
      </c>
      <c r="N60" s="29"/>
      <c r="O60" s="76">
        <f t="shared" si="2"/>
        <v>0</v>
      </c>
      <c r="P60" s="94"/>
      <c r="Q60" s="82">
        <f t="shared" si="3"/>
        <v>0</v>
      </c>
      <c r="W60" s="70">
        <f t="shared" si="4"/>
        <v>0</v>
      </c>
      <c r="Y60" s="70">
        <f t="shared" si="5"/>
        <v>0</v>
      </c>
      <c r="AB60" s="70">
        <f t="shared" si="6"/>
        <v>0</v>
      </c>
      <c r="AI60" s="165"/>
      <c r="AJ60" s="168"/>
      <c r="AK60" s="166"/>
    </row>
    <row r="61" spans="1:37" x14ac:dyDescent="0.25">
      <c r="A61" s="1"/>
      <c r="B61" s="1"/>
      <c r="C61" s="27"/>
      <c r="D61" s="1"/>
      <c r="E61" s="1"/>
      <c r="F61" s="20">
        <v>11</v>
      </c>
      <c r="G61" s="11" t="s">
        <v>98</v>
      </c>
      <c r="H61" s="3"/>
      <c r="I61" s="3"/>
      <c r="J61" s="5">
        <v>0</v>
      </c>
      <c r="K61" s="135">
        <f t="shared" si="7"/>
        <v>0</v>
      </c>
      <c r="M61" s="83">
        <f t="shared" si="1"/>
        <v>0</v>
      </c>
      <c r="N61" s="29"/>
      <c r="O61" s="76">
        <f t="shared" si="2"/>
        <v>0</v>
      </c>
      <c r="P61" s="94"/>
      <c r="Q61" s="82">
        <f t="shared" si="3"/>
        <v>0</v>
      </c>
      <c r="W61" s="70">
        <f t="shared" si="4"/>
        <v>0</v>
      </c>
      <c r="Y61" s="70">
        <f t="shared" si="5"/>
        <v>0</v>
      </c>
      <c r="AB61" s="70">
        <f t="shared" si="6"/>
        <v>0</v>
      </c>
      <c r="AI61" s="165"/>
      <c r="AJ61" s="168"/>
      <c r="AK61" s="166"/>
    </row>
    <row r="62" spans="1:37" x14ac:dyDescent="0.25">
      <c r="A62" s="18">
        <v>3</v>
      </c>
      <c r="B62" s="24">
        <v>0.05</v>
      </c>
      <c r="C62" s="28">
        <v>1</v>
      </c>
      <c r="D62" s="23">
        <v>0.05</v>
      </c>
      <c r="E62" s="33"/>
      <c r="F62" s="20" t="s">
        <v>99</v>
      </c>
      <c r="G62" s="6" t="s">
        <v>100</v>
      </c>
      <c r="H62" s="3" t="s">
        <v>22</v>
      </c>
      <c r="I62" s="3">
        <v>4500</v>
      </c>
      <c r="J62" s="5">
        <v>1.8</v>
      </c>
      <c r="K62" s="135">
        <f t="shared" si="7"/>
        <v>8100</v>
      </c>
      <c r="M62" s="83">
        <f t="shared" si="1"/>
        <v>0</v>
      </c>
      <c r="N62" s="29"/>
      <c r="O62" s="76">
        <f t="shared" si="2"/>
        <v>0</v>
      </c>
      <c r="P62" s="94"/>
      <c r="Q62" s="82">
        <f t="shared" si="3"/>
        <v>0</v>
      </c>
      <c r="W62" s="70">
        <f t="shared" si="4"/>
        <v>0</v>
      </c>
      <c r="Y62" s="70">
        <f t="shared" si="5"/>
        <v>0</v>
      </c>
      <c r="AB62" s="70">
        <f t="shared" si="6"/>
        <v>0</v>
      </c>
      <c r="AI62" s="165"/>
      <c r="AJ62" s="168"/>
      <c r="AK62" s="166"/>
    </row>
    <row r="63" spans="1:37" x14ac:dyDescent="0.25">
      <c r="A63" s="18">
        <v>750</v>
      </c>
      <c r="B63" s="24">
        <v>0.05</v>
      </c>
      <c r="C63" s="27"/>
      <c r="D63" s="1"/>
      <c r="E63" s="1"/>
      <c r="F63" s="20" t="s">
        <v>101</v>
      </c>
      <c r="G63" s="6" t="s">
        <v>102</v>
      </c>
      <c r="H63" s="3" t="s">
        <v>25</v>
      </c>
      <c r="I63" s="3">
        <v>3</v>
      </c>
      <c r="J63" s="5">
        <v>3489</v>
      </c>
      <c r="K63" s="135">
        <f t="shared" si="7"/>
        <v>10467</v>
      </c>
      <c r="M63" s="83">
        <f t="shared" si="1"/>
        <v>0</v>
      </c>
      <c r="N63" s="29"/>
      <c r="O63" s="76">
        <f t="shared" si="2"/>
        <v>0</v>
      </c>
      <c r="P63" s="94"/>
      <c r="Q63" s="82">
        <f t="shared" si="3"/>
        <v>0</v>
      </c>
      <c r="W63" s="70">
        <f t="shared" si="4"/>
        <v>0</v>
      </c>
      <c r="Y63" s="70">
        <f t="shared" si="5"/>
        <v>0</v>
      </c>
      <c r="AB63" s="70">
        <f t="shared" si="6"/>
        <v>0</v>
      </c>
      <c r="AI63" s="165"/>
      <c r="AJ63" s="168"/>
      <c r="AK63" s="166"/>
    </row>
    <row r="64" spans="1:37" x14ac:dyDescent="0.25">
      <c r="A64" s="18">
        <v>79</v>
      </c>
      <c r="B64" s="24">
        <v>0.05</v>
      </c>
      <c r="C64" s="28">
        <v>10</v>
      </c>
      <c r="D64" s="23">
        <v>0.05</v>
      </c>
      <c r="E64" s="33"/>
      <c r="F64" s="20" t="s">
        <v>103</v>
      </c>
      <c r="G64" s="6" t="s">
        <v>104</v>
      </c>
      <c r="H64" s="3" t="s">
        <v>25</v>
      </c>
      <c r="I64" s="3">
        <v>10</v>
      </c>
      <c r="J64" s="5">
        <v>152</v>
      </c>
      <c r="K64" s="135">
        <f t="shared" si="7"/>
        <v>1520</v>
      </c>
      <c r="M64" s="83">
        <f t="shared" si="1"/>
        <v>0</v>
      </c>
      <c r="N64" s="29"/>
      <c r="O64" s="76">
        <f t="shared" si="2"/>
        <v>0</v>
      </c>
      <c r="P64" s="94"/>
      <c r="Q64" s="82">
        <f t="shared" si="3"/>
        <v>0</v>
      </c>
      <c r="W64" s="70">
        <f t="shared" si="4"/>
        <v>0</v>
      </c>
      <c r="Y64" s="70">
        <f t="shared" si="5"/>
        <v>0</v>
      </c>
      <c r="AB64" s="70">
        <f t="shared" si="6"/>
        <v>0</v>
      </c>
      <c r="AI64" s="165"/>
      <c r="AJ64" s="168"/>
      <c r="AK64" s="166"/>
    </row>
    <row r="65" spans="1:37" ht="24" x14ac:dyDescent="0.25">
      <c r="A65" s="1"/>
      <c r="B65" s="1"/>
      <c r="C65" s="27"/>
      <c r="D65" s="1"/>
      <c r="E65" s="1"/>
      <c r="F65" s="20" t="s">
        <v>105</v>
      </c>
      <c r="G65" s="6" t="s">
        <v>106</v>
      </c>
      <c r="H65" s="3"/>
      <c r="I65" s="3"/>
      <c r="J65" s="5">
        <v>0</v>
      </c>
      <c r="K65" s="135">
        <f t="shared" si="7"/>
        <v>0</v>
      </c>
      <c r="M65" s="83">
        <f t="shared" si="1"/>
        <v>0</v>
      </c>
      <c r="N65" s="29"/>
      <c r="O65" s="76">
        <f t="shared" si="2"/>
        <v>0</v>
      </c>
      <c r="P65" s="94"/>
      <c r="Q65" s="82">
        <f t="shared" si="3"/>
        <v>0</v>
      </c>
      <c r="W65" s="70">
        <f t="shared" si="4"/>
        <v>0</v>
      </c>
      <c r="Y65" s="70">
        <f t="shared" si="5"/>
        <v>0</v>
      </c>
      <c r="AB65" s="70">
        <f t="shared" si="6"/>
        <v>0</v>
      </c>
      <c r="AI65" s="165"/>
      <c r="AJ65" s="168"/>
      <c r="AK65" s="166"/>
    </row>
    <row r="66" spans="1:37" x14ac:dyDescent="0.25">
      <c r="A66" s="1"/>
      <c r="B66" s="1"/>
      <c r="C66" s="28">
        <v>250</v>
      </c>
      <c r="D66" s="23">
        <v>0.05</v>
      </c>
      <c r="E66" s="33"/>
      <c r="F66" s="20" t="s">
        <v>107</v>
      </c>
      <c r="G66" s="14" t="s">
        <v>108</v>
      </c>
      <c r="H66" s="3" t="s">
        <v>25</v>
      </c>
      <c r="I66" s="3">
        <v>1</v>
      </c>
      <c r="J66" s="5">
        <v>259.87</v>
      </c>
      <c r="K66" s="135">
        <f t="shared" si="7"/>
        <v>259.87</v>
      </c>
      <c r="M66" s="83">
        <f t="shared" si="1"/>
        <v>0</v>
      </c>
      <c r="N66" s="29"/>
      <c r="O66" s="76">
        <f t="shared" si="2"/>
        <v>0</v>
      </c>
      <c r="P66" s="94"/>
      <c r="Q66" s="82">
        <f t="shared" si="3"/>
        <v>0</v>
      </c>
      <c r="W66" s="70">
        <f t="shared" si="4"/>
        <v>0</v>
      </c>
      <c r="Y66" s="70">
        <f t="shared" si="5"/>
        <v>0</v>
      </c>
      <c r="AB66" s="70">
        <f t="shared" si="6"/>
        <v>0</v>
      </c>
      <c r="AI66" s="165"/>
      <c r="AJ66" s="168"/>
      <c r="AK66" s="166"/>
    </row>
    <row r="67" spans="1:37" x14ac:dyDescent="0.25">
      <c r="A67" s="1"/>
      <c r="B67" s="1"/>
      <c r="C67" s="28">
        <v>250</v>
      </c>
      <c r="D67" s="23">
        <v>0.05</v>
      </c>
      <c r="E67" s="33"/>
      <c r="F67" s="20" t="s">
        <v>109</v>
      </c>
      <c r="G67" s="14" t="s">
        <v>110</v>
      </c>
      <c r="H67" s="3" t="s">
        <v>25</v>
      </c>
      <c r="I67" s="3">
        <v>1</v>
      </c>
      <c r="J67" s="5">
        <v>259.87</v>
      </c>
      <c r="K67" s="135">
        <f t="shared" si="7"/>
        <v>259.87</v>
      </c>
      <c r="M67" s="83">
        <f t="shared" si="1"/>
        <v>0</v>
      </c>
      <c r="N67" s="29"/>
      <c r="O67" s="76">
        <f t="shared" si="2"/>
        <v>0</v>
      </c>
      <c r="P67" s="94"/>
      <c r="Q67" s="82">
        <f t="shared" si="3"/>
        <v>0</v>
      </c>
      <c r="W67" s="70">
        <f t="shared" si="4"/>
        <v>0</v>
      </c>
      <c r="Y67" s="70">
        <f t="shared" si="5"/>
        <v>0</v>
      </c>
      <c r="AB67" s="70">
        <f t="shared" si="6"/>
        <v>0</v>
      </c>
      <c r="AI67" s="165"/>
      <c r="AJ67" s="168"/>
      <c r="AK67" s="166"/>
    </row>
    <row r="68" spans="1:37" x14ac:dyDescent="0.25">
      <c r="A68" s="1"/>
      <c r="B68" s="1"/>
      <c r="C68" s="28">
        <v>250</v>
      </c>
      <c r="D68" s="23">
        <v>0.05</v>
      </c>
      <c r="E68" s="33"/>
      <c r="F68" s="20" t="s">
        <v>111</v>
      </c>
      <c r="G68" s="14" t="s">
        <v>112</v>
      </c>
      <c r="H68" s="3" t="s">
        <v>25</v>
      </c>
      <c r="I68" s="3">
        <v>4</v>
      </c>
      <c r="J68" s="5">
        <v>259.87</v>
      </c>
      <c r="K68" s="135">
        <f t="shared" si="7"/>
        <v>1039.48</v>
      </c>
      <c r="M68" s="83">
        <f t="shared" si="1"/>
        <v>0</v>
      </c>
      <c r="N68" s="29"/>
      <c r="O68" s="76">
        <f t="shared" si="2"/>
        <v>0</v>
      </c>
      <c r="P68" s="94"/>
      <c r="Q68" s="82">
        <f t="shared" si="3"/>
        <v>0</v>
      </c>
      <c r="W68" s="70">
        <f t="shared" si="4"/>
        <v>0</v>
      </c>
      <c r="Y68" s="70">
        <f t="shared" si="5"/>
        <v>0</v>
      </c>
      <c r="AB68" s="70">
        <f t="shared" si="6"/>
        <v>0</v>
      </c>
      <c r="AI68" s="165"/>
      <c r="AJ68" s="168"/>
      <c r="AK68" s="166"/>
    </row>
    <row r="69" spans="1:37" x14ac:dyDescent="0.25">
      <c r="A69" s="1"/>
      <c r="B69" s="1"/>
      <c r="C69" s="28">
        <v>250</v>
      </c>
      <c r="D69" s="23">
        <v>0.05</v>
      </c>
      <c r="E69" s="33"/>
      <c r="F69" s="20" t="s">
        <v>113</v>
      </c>
      <c r="G69" s="14" t="s">
        <v>114</v>
      </c>
      <c r="H69" s="3" t="s">
        <v>25</v>
      </c>
      <c r="I69" s="3">
        <v>4</v>
      </c>
      <c r="J69" s="5">
        <v>259.87</v>
      </c>
      <c r="K69" s="135">
        <f t="shared" si="7"/>
        <v>1039.48</v>
      </c>
      <c r="M69" s="83">
        <f t="shared" si="1"/>
        <v>0</v>
      </c>
      <c r="N69" s="29"/>
      <c r="O69" s="76">
        <f t="shared" si="2"/>
        <v>0</v>
      </c>
      <c r="P69" s="94"/>
      <c r="Q69" s="82">
        <f t="shared" si="3"/>
        <v>0</v>
      </c>
      <c r="W69" s="70">
        <f t="shared" si="4"/>
        <v>0</v>
      </c>
      <c r="Y69" s="70">
        <f t="shared" si="5"/>
        <v>0</v>
      </c>
      <c r="AB69" s="70">
        <f t="shared" si="6"/>
        <v>0</v>
      </c>
      <c r="AI69" s="165"/>
      <c r="AJ69" s="168"/>
      <c r="AK69" s="166"/>
    </row>
    <row r="70" spans="1:37" ht="24" x14ac:dyDescent="0.25">
      <c r="A70" s="1"/>
      <c r="B70" s="1"/>
      <c r="C70" s="27"/>
      <c r="D70" s="1"/>
      <c r="E70" s="1"/>
      <c r="F70" s="20" t="s">
        <v>115</v>
      </c>
      <c r="G70" s="6" t="s">
        <v>116</v>
      </c>
      <c r="H70" s="3"/>
      <c r="I70" s="3"/>
      <c r="J70" s="5">
        <v>0</v>
      </c>
      <c r="K70" s="135">
        <v>0</v>
      </c>
      <c r="M70" s="83">
        <f t="shared" si="1"/>
        <v>0</v>
      </c>
      <c r="N70" s="29"/>
      <c r="O70" s="76">
        <f t="shared" si="2"/>
        <v>0</v>
      </c>
      <c r="P70" s="94"/>
      <c r="Q70" s="82">
        <f t="shared" si="3"/>
        <v>0</v>
      </c>
      <c r="W70" s="70">
        <f t="shared" si="4"/>
        <v>0</v>
      </c>
      <c r="Y70" s="70">
        <f t="shared" si="5"/>
        <v>0</v>
      </c>
      <c r="AB70" s="70">
        <f t="shared" si="6"/>
        <v>0</v>
      </c>
      <c r="AI70" s="165"/>
      <c r="AJ70" s="168"/>
      <c r="AK70" s="166"/>
    </row>
    <row r="71" spans="1:37" x14ac:dyDescent="0.25">
      <c r="A71" s="1"/>
      <c r="B71" s="1"/>
      <c r="C71" s="27"/>
      <c r="D71" s="1"/>
      <c r="E71" s="1"/>
      <c r="F71" s="238" t="s">
        <v>117</v>
      </c>
      <c r="G71" s="15" t="s">
        <v>118</v>
      </c>
      <c r="H71" s="240" t="s">
        <v>25</v>
      </c>
      <c r="I71" s="240">
        <v>3</v>
      </c>
      <c r="J71" s="282">
        <v>495</v>
      </c>
      <c r="K71" s="231">
        <f>J71*I71</f>
        <v>1485</v>
      </c>
      <c r="M71" s="83">
        <f t="shared" si="1"/>
        <v>0</v>
      </c>
      <c r="N71" s="29"/>
      <c r="O71" s="76">
        <f t="shared" si="2"/>
        <v>0</v>
      </c>
      <c r="P71" s="94"/>
      <c r="Q71" s="82">
        <f t="shared" si="3"/>
        <v>0</v>
      </c>
      <c r="W71" s="70">
        <f t="shared" ref="W71:W110" si="8">V71*J71</f>
        <v>0</v>
      </c>
      <c r="Y71" s="70">
        <f t="shared" ref="Y71:Y110" si="9">X71*J71</f>
        <v>0</v>
      </c>
      <c r="AB71" s="70">
        <f t="shared" ref="AB71:AB127" si="10">AA71*J71</f>
        <v>0</v>
      </c>
      <c r="AI71" s="165"/>
      <c r="AJ71" s="168"/>
      <c r="AK71" s="166"/>
    </row>
    <row r="72" spans="1:37" x14ac:dyDescent="0.25">
      <c r="A72" s="1"/>
      <c r="B72" s="1"/>
      <c r="C72" s="27"/>
      <c r="D72" s="1"/>
      <c r="E72" s="1"/>
      <c r="F72" s="239"/>
      <c r="G72" s="17" t="s">
        <v>119</v>
      </c>
      <c r="H72" s="241"/>
      <c r="I72" s="241"/>
      <c r="J72" s="283">
        <v>0</v>
      </c>
      <c r="K72" s="232">
        <v>0</v>
      </c>
      <c r="M72" s="83">
        <f t="shared" si="1"/>
        <v>0</v>
      </c>
      <c r="N72" s="29"/>
      <c r="O72" s="76">
        <f t="shared" si="2"/>
        <v>0</v>
      </c>
      <c r="P72" s="94"/>
      <c r="Q72" s="82">
        <f t="shared" si="3"/>
        <v>0</v>
      </c>
      <c r="W72" s="70">
        <f t="shared" si="8"/>
        <v>0</v>
      </c>
      <c r="Y72" s="70">
        <f t="shared" si="9"/>
        <v>0</v>
      </c>
      <c r="AB72" s="70">
        <f t="shared" si="10"/>
        <v>0</v>
      </c>
      <c r="AI72" s="165"/>
      <c r="AJ72" s="168"/>
      <c r="AK72" s="166"/>
    </row>
    <row r="73" spans="1:37" x14ac:dyDescent="0.25">
      <c r="A73" s="1"/>
      <c r="B73" s="1"/>
      <c r="C73" s="28">
        <v>500</v>
      </c>
      <c r="D73" s="23">
        <v>0.05</v>
      </c>
      <c r="E73" s="34"/>
      <c r="F73" s="239"/>
      <c r="G73" s="17" t="s">
        <v>120</v>
      </c>
      <c r="H73" s="241"/>
      <c r="I73" s="241"/>
      <c r="J73" s="283">
        <v>525</v>
      </c>
      <c r="K73" s="232">
        <v>0</v>
      </c>
      <c r="M73" s="83">
        <f t="shared" ref="M73:M97" si="11">L73*J73</f>
        <v>0</v>
      </c>
      <c r="N73" s="29"/>
      <c r="O73" s="76">
        <f t="shared" ref="O73:O97" si="12">N73*J73</f>
        <v>0</v>
      </c>
      <c r="P73" s="94"/>
      <c r="Q73" s="82">
        <f t="shared" ref="Q73:Q108" si="13">P73*J73</f>
        <v>0</v>
      </c>
      <c r="W73" s="70">
        <f t="shared" si="8"/>
        <v>0</v>
      </c>
      <c r="Y73" s="70">
        <f t="shared" si="9"/>
        <v>0</v>
      </c>
      <c r="AB73" s="70">
        <f t="shared" si="10"/>
        <v>0</v>
      </c>
      <c r="AI73" s="165"/>
      <c r="AJ73" s="168"/>
      <c r="AK73" s="166"/>
    </row>
    <row r="74" spans="1:37" x14ac:dyDescent="0.25">
      <c r="A74" s="1"/>
      <c r="B74" s="1"/>
      <c r="C74" s="27"/>
      <c r="D74" s="1"/>
      <c r="E74" s="1"/>
      <c r="F74" s="239"/>
      <c r="G74" s="17" t="s">
        <v>121</v>
      </c>
      <c r="H74" s="241"/>
      <c r="I74" s="241"/>
      <c r="J74" s="283">
        <v>0</v>
      </c>
      <c r="K74" s="232">
        <v>0</v>
      </c>
      <c r="M74" s="83">
        <f t="shared" si="11"/>
        <v>0</v>
      </c>
      <c r="N74" s="29"/>
      <c r="O74" s="76">
        <f t="shared" si="12"/>
        <v>0</v>
      </c>
      <c r="P74" s="94"/>
      <c r="Q74" s="82">
        <f t="shared" si="13"/>
        <v>0</v>
      </c>
      <c r="W74" s="70">
        <f t="shared" si="8"/>
        <v>0</v>
      </c>
      <c r="Y74" s="70">
        <f t="shared" si="9"/>
        <v>0</v>
      </c>
      <c r="AB74" s="70">
        <f t="shared" si="10"/>
        <v>0</v>
      </c>
      <c r="AI74" s="165"/>
      <c r="AJ74" s="168"/>
      <c r="AK74" s="166"/>
    </row>
    <row r="75" spans="1:37" x14ac:dyDescent="0.25">
      <c r="A75" s="1"/>
      <c r="B75" s="1"/>
      <c r="C75" s="27"/>
      <c r="D75" s="1"/>
      <c r="E75" s="1"/>
      <c r="F75" s="239"/>
      <c r="G75" s="17" t="s">
        <v>122</v>
      </c>
      <c r="H75" s="241"/>
      <c r="I75" s="241"/>
      <c r="J75" s="283">
        <v>0</v>
      </c>
      <c r="K75" s="232">
        <v>0</v>
      </c>
      <c r="M75" s="83">
        <f t="shared" si="11"/>
        <v>0</v>
      </c>
      <c r="N75" s="29"/>
      <c r="O75" s="76">
        <f t="shared" si="12"/>
        <v>0</v>
      </c>
      <c r="P75" s="94"/>
      <c r="Q75" s="82">
        <f t="shared" si="13"/>
        <v>0</v>
      </c>
      <c r="W75" s="70">
        <f t="shared" si="8"/>
        <v>0</v>
      </c>
      <c r="Y75" s="70">
        <f t="shared" si="9"/>
        <v>0</v>
      </c>
      <c r="AB75" s="70">
        <f t="shared" si="10"/>
        <v>0</v>
      </c>
      <c r="AI75" s="165"/>
      <c r="AJ75" s="168"/>
      <c r="AK75" s="166"/>
    </row>
    <row r="76" spans="1:37" x14ac:dyDescent="0.25">
      <c r="A76" s="1"/>
      <c r="B76" s="1"/>
      <c r="C76" s="27"/>
      <c r="D76" s="1"/>
      <c r="E76" s="1"/>
      <c r="F76" s="21"/>
      <c r="G76" s="16"/>
      <c r="H76" s="12"/>
      <c r="I76" s="12"/>
      <c r="J76" s="13"/>
      <c r="K76" s="138"/>
      <c r="M76" s="83">
        <f t="shared" si="11"/>
        <v>0</v>
      </c>
      <c r="N76" s="29"/>
      <c r="O76" s="76">
        <f t="shared" si="12"/>
        <v>0</v>
      </c>
      <c r="P76" s="94"/>
      <c r="Q76" s="82">
        <f t="shared" si="13"/>
        <v>0</v>
      </c>
      <c r="W76" s="70">
        <f t="shared" si="8"/>
        <v>0</v>
      </c>
      <c r="Y76" s="70">
        <f t="shared" si="9"/>
        <v>0</v>
      </c>
      <c r="AB76" s="70">
        <f t="shared" si="10"/>
        <v>0</v>
      </c>
      <c r="AI76" s="165"/>
      <c r="AJ76" s="168"/>
      <c r="AK76" s="166"/>
    </row>
    <row r="77" spans="1:37" x14ac:dyDescent="0.25">
      <c r="A77" s="1"/>
      <c r="B77" s="1"/>
      <c r="C77" s="27"/>
      <c r="D77" s="1"/>
      <c r="E77" s="1"/>
      <c r="F77" s="20"/>
      <c r="G77" s="10"/>
      <c r="H77" s="3"/>
      <c r="I77" s="3"/>
      <c r="J77" s="5"/>
      <c r="K77" s="134"/>
      <c r="M77" s="83">
        <f t="shared" si="11"/>
        <v>0</v>
      </c>
      <c r="N77" s="29"/>
      <c r="O77" s="76">
        <f t="shared" si="12"/>
        <v>0</v>
      </c>
      <c r="P77" s="94"/>
      <c r="Q77" s="82">
        <f t="shared" si="13"/>
        <v>0</v>
      </c>
      <c r="W77" s="70">
        <f t="shared" si="8"/>
        <v>0</v>
      </c>
      <c r="Y77" s="70">
        <f t="shared" si="9"/>
        <v>0</v>
      </c>
      <c r="AB77" s="70">
        <f t="shared" si="10"/>
        <v>0</v>
      </c>
      <c r="AI77" s="165"/>
      <c r="AJ77" s="168"/>
      <c r="AK77" s="166"/>
    </row>
    <row r="78" spans="1:37" x14ac:dyDescent="0.25">
      <c r="A78" s="1"/>
      <c r="B78" s="1"/>
      <c r="C78" s="27"/>
      <c r="D78" s="1"/>
      <c r="E78" s="1"/>
      <c r="F78" s="20"/>
      <c r="G78" s="213" t="s">
        <v>123</v>
      </c>
      <c r="H78" s="213"/>
      <c r="I78" s="213"/>
      <c r="J78" s="213"/>
      <c r="K78" s="137">
        <f>SUM(K45:K77)</f>
        <v>756504.65999999992</v>
      </c>
      <c r="M78" s="83">
        <f t="shared" si="11"/>
        <v>0</v>
      </c>
      <c r="N78" s="29"/>
      <c r="O78" s="76">
        <f t="shared" si="12"/>
        <v>0</v>
      </c>
      <c r="P78" s="94"/>
      <c r="Q78" s="82">
        <f t="shared" si="13"/>
        <v>0</v>
      </c>
      <c r="W78" s="70">
        <f t="shared" si="8"/>
        <v>0</v>
      </c>
      <c r="Y78" s="70">
        <f t="shared" si="9"/>
        <v>0</v>
      </c>
      <c r="AB78" s="70">
        <f t="shared" si="10"/>
        <v>0</v>
      </c>
      <c r="AI78" s="165"/>
      <c r="AJ78" s="168"/>
      <c r="AK78" s="166"/>
    </row>
    <row r="79" spans="1:37" ht="36" x14ac:dyDescent="0.25">
      <c r="A79" s="1"/>
      <c r="B79" s="1"/>
      <c r="C79" s="27"/>
      <c r="D79" s="1"/>
      <c r="E79" s="1"/>
      <c r="F79" s="20">
        <v>12</v>
      </c>
      <c r="G79" s="11" t="s">
        <v>124</v>
      </c>
      <c r="H79" s="3"/>
      <c r="I79" s="3"/>
      <c r="J79" s="106" t="s">
        <v>313</v>
      </c>
      <c r="K79" s="135"/>
      <c r="M79" s="83" t="e">
        <f t="shared" si="11"/>
        <v>#VALUE!</v>
      </c>
      <c r="N79" s="29"/>
      <c r="O79" s="76" t="e">
        <f t="shared" si="12"/>
        <v>#VALUE!</v>
      </c>
      <c r="P79" s="94"/>
      <c r="Q79" s="82" t="e">
        <f t="shared" si="13"/>
        <v>#VALUE!</v>
      </c>
      <c r="W79" s="70" t="e">
        <f t="shared" si="8"/>
        <v>#VALUE!</v>
      </c>
      <c r="Y79" s="70" t="e">
        <f t="shared" si="9"/>
        <v>#VALUE!</v>
      </c>
      <c r="AB79" s="70" t="e">
        <f t="shared" si="10"/>
        <v>#VALUE!</v>
      </c>
      <c r="AI79" s="165"/>
      <c r="AJ79" s="168"/>
      <c r="AK79" s="166"/>
    </row>
    <row r="80" spans="1:37" x14ac:dyDescent="0.25">
      <c r="A80" s="18">
        <v>63499</v>
      </c>
      <c r="B80" s="24">
        <v>0.05</v>
      </c>
      <c r="C80" s="28">
        <v>5000</v>
      </c>
      <c r="D80" s="23">
        <v>0.05</v>
      </c>
      <c r="E80" s="33"/>
      <c r="F80" s="20" t="s">
        <v>125</v>
      </c>
      <c r="G80" s="6" t="s">
        <v>126</v>
      </c>
      <c r="H80" s="3" t="s">
        <v>25</v>
      </c>
      <c r="I80" s="3">
        <v>1</v>
      </c>
      <c r="J80" s="106">
        <v>200175.12</v>
      </c>
      <c r="K80" s="135">
        <f>J80*I80</f>
        <v>200175.12</v>
      </c>
      <c r="M80" s="83">
        <f t="shared" si="11"/>
        <v>0</v>
      </c>
      <c r="N80" s="29"/>
      <c r="O80" s="76">
        <f t="shared" si="12"/>
        <v>0</v>
      </c>
      <c r="P80" s="94"/>
      <c r="Q80" s="82">
        <f t="shared" si="13"/>
        <v>0</v>
      </c>
      <c r="W80" s="70">
        <f t="shared" si="8"/>
        <v>0</v>
      </c>
      <c r="Y80" s="70">
        <f t="shared" si="9"/>
        <v>0</v>
      </c>
      <c r="AB80" s="70">
        <f t="shared" si="10"/>
        <v>0</v>
      </c>
      <c r="AI80" s="165"/>
      <c r="AJ80" s="168"/>
      <c r="AK80" s="166"/>
    </row>
    <row r="81" spans="1:42" x14ac:dyDescent="0.25">
      <c r="A81" s="18">
        <v>24303.83</v>
      </c>
      <c r="B81" s="24">
        <v>0.05</v>
      </c>
      <c r="C81" s="28">
        <v>3500</v>
      </c>
      <c r="D81" s="23">
        <v>0.05</v>
      </c>
      <c r="E81" s="33"/>
      <c r="F81" s="20" t="s">
        <v>127</v>
      </c>
      <c r="G81" s="6" t="s">
        <v>128</v>
      </c>
      <c r="H81" s="3" t="s">
        <v>25</v>
      </c>
      <c r="I81" s="3">
        <v>1</v>
      </c>
      <c r="J81" s="106">
        <v>55913.34</v>
      </c>
      <c r="K81" s="135">
        <f t="shared" ref="K81:K97" si="14">J81*I81</f>
        <v>55913.34</v>
      </c>
      <c r="M81" s="83">
        <f t="shared" si="11"/>
        <v>0</v>
      </c>
      <c r="N81" s="29"/>
      <c r="O81" s="76">
        <f t="shared" si="12"/>
        <v>0</v>
      </c>
      <c r="P81" s="94"/>
      <c r="Q81" s="82">
        <f t="shared" si="13"/>
        <v>0</v>
      </c>
      <c r="W81" s="70">
        <f t="shared" si="8"/>
        <v>0</v>
      </c>
      <c r="Y81" s="70">
        <f t="shared" si="9"/>
        <v>0</v>
      </c>
      <c r="AB81" s="70">
        <f t="shared" si="10"/>
        <v>0</v>
      </c>
      <c r="AI81" s="165"/>
      <c r="AJ81" s="168"/>
      <c r="AK81" s="166"/>
    </row>
    <row r="82" spans="1:42" x14ac:dyDescent="0.25">
      <c r="A82" s="18">
        <v>25292.63</v>
      </c>
      <c r="B82" s="24">
        <v>0.05</v>
      </c>
      <c r="C82" s="28">
        <v>3500</v>
      </c>
      <c r="D82" s="23">
        <v>0.05</v>
      </c>
      <c r="E82" s="33"/>
      <c r="F82" s="20" t="s">
        <v>129</v>
      </c>
      <c r="G82" s="6" t="s">
        <v>130</v>
      </c>
      <c r="H82" s="3" t="s">
        <v>25</v>
      </c>
      <c r="I82" s="3">
        <v>1</v>
      </c>
      <c r="J82" s="106">
        <v>29929.94</v>
      </c>
      <c r="K82" s="135">
        <f t="shared" si="14"/>
        <v>29929.94</v>
      </c>
      <c r="M82" s="83">
        <f t="shared" si="11"/>
        <v>0</v>
      </c>
      <c r="N82" s="29"/>
      <c r="O82" s="76">
        <f t="shared" si="12"/>
        <v>0</v>
      </c>
      <c r="P82" s="94"/>
      <c r="Q82" s="82">
        <f t="shared" si="13"/>
        <v>0</v>
      </c>
      <c r="W82" s="70">
        <f t="shared" si="8"/>
        <v>0</v>
      </c>
      <c r="Y82" s="70">
        <f t="shared" si="9"/>
        <v>0</v>
      </c>
      <c r="AB82" s="70">
        <f t="shared" si="10"/>
        <v>0</v>
      </c>
      <c r="AI82" s="165"/>
      <c r="AJ82" s="168"/>
      <c r="AK82" s="166"/>
    </row>
    <row r="83" spans="1:42" x14ac:dyDescent="0.25">
      <c r="A83" s="1"/>
      <c r="B83" s="1"/>
      <c r="C83" s="27"/>
      <c r="D83" s="1"/>
      <c r="E83" s="1"/>
      <c r="F83" s="20" t="s">
        <v>131</v>
      </c>
      <c r="G83" s="6" t="s">
        <v>132</v>
      </c>
      <c r="H83" s="3" t="s">
        <v>25</v>
      </c>
      <c r="I83" s="3">
        <v>1</v>
      </c>
      <c r="J83" s="106">
        <v>29929.94</v>
      </c>
      <c r="K83" s="135">
        <f t="shared" si="14"/>
        <v>29929.94</v>
      </c>
      <c r="L83" s="71"/>
      <c r="M83" s="83">
        <f t="shared" si="11"/>
        <v>0</v>
      </c>
      <c r="N83" s="29"/>
      <c r="O83" s="76">
        <f t="shared" si="12"/>
        <v>0</v>
      </c>
      <c r="P83" s="94"/>
      <c r="Q83" s="82">
        <f t="shared" si="13"/>
        <v>0</v>
      </c>
      <c r="W83" s="70">
        <f t="shared" si="8"/>
        <v>0</v>
      </c>
      <c r="Y83" s="70">
        <f t="shared" si="9"/>
        <v>0</v>
      </c>
      <c r="AB83" s="70">
        <f t="shared" si="10"/>
        <v>0</v>
      </c>
      <c r="AI83" s="165"/>
      <c r="AJ83" s="168"/>
      <c r="AK83" s="166"/>
    </row>
    <row r="84" spans="1:42" ht="24" x14ac:dyDescent="0.25">
      <c r="A84" s="1"/>
      <c r="B84" s="1"/>
      <c r="C84" s="27"/>
      <c r="D84" s="1"/>
      <c r="E84" s="1"/>
      <c r="F84" s="22">
        <v>13</v>
      </c>
      <c r="G84" s="11" t="s">
        <v>133</v>
      </c>
      <c r="H84" s="11"/>
      <c r="I84" s="2"/>
      <c r="J84" s="5">
        <v>0</v>
      </c>
      <c r="K84" s="135">
        <f t="shared" si="14"/>
        <v>0</v>
      </c>
      <c r="L84" s="71"/>
      <c r="M84" s="83">
        <f t="shared" si="11"/>
        <v>0</v>
      </c>
      <c r="N84" s="29"/>
      <c r="O84" s="76">
        <f t="shared" si="12"/>
        <v>0</v>
      </c>
      <c r="P84" s="94"/>
      <c r="Q84" s="82">
        <f t="shared" si="13"/>
        <v>0</v>
      </c>
      <c r="W84" s="70">
        <f t="shared" si="8"/>
        <v>0</v>
      </c>
      <c r="Y84" s="70">
        <f t="shared" si="9"/>
        <v>0</v>
      </c>
      <c r="AB84" s="70">
        <f t="shared" si="10"/>
        <v>0</v>
      </c>
      <c r="AI84" s="165"/>
      <c r="AJ84" s="168"/>
      <c r="AK84" s="166"/>
    </row>
    <row r="85" spans="1:42" s="199" customFormat="1" ht="48" x14ac:dyDescent="0.25">
      <c r="A85" s="18">
        <v>4250</v>
      </c>
      <c r="B85" s="24">
        <v>0.05</v>
      </c>
      <c r="C85" s="28">
        <v>250</v>
      </c>
      <c r="D85" s="23">
        <v>0.05</v>
      </c>
      <c r="E85" s="33"/>
      <c r="F85" s="20" t="s">
        <v>134</v>
      </c>
      <c r="G85" s="6" t="s">
        <v>135</v>
      </c>
      <c r="H85" s="3" t="s">
        <v>25</v>
      </c>
      <c r="I85" s="3">
        <v>80</v>
      </c>
      <c r="J85" s="5">
        <v>4455</v>
      </c>
      <c r="K85" s="135">
        <f t="shared" si="14"/>
        <v>356400</v>
      </c>
      <c r="L85" s="87"/>
      <c r="M85" s="92">
        <f t="shared" si="11"/>
        <v>0</v>
      </c>
      <c r="N85" s="194"/>
      <c r="O85" s="195">
        <f t="shared" si="12"/>
        <v>0</v>
      </c>
      <c r="P85" s="86"/>
      <c r="Q85" s="196">
        <f t="shared" si="13"/>
        <v>0</v>
      </c>
      <c r="R85" s="197"/>
      <c r="S85" s="198"/>
      <c r="T85" s="198"/>
      <c r="U85" s="198"/>
      <c r="W85" s="198">
        <f t="shared" si="8"/>
        <v>0</v>
      </c>
      <c r="X85" s="198"/>
      <c r="Y85" s="198"/>
      <c r="Z85" s="198"/>
      <c r="AA85" s="198"/>
      <c r="AB85" s="198">
        <f t="shared" si="10"/>
        <v>0</v>
      </c>
      <c r="AC85" s="197"/>
      <c r="AD85" s="198"/>
      <c r="AE85" s="200"/>
      <c r="AF85" s="198"/>
      <c r="AG85" s="200"/>
      <c r="AH85" s="70"/>
      <c r="AI85" s="174"/>
      <c r="AJ85" s="173"/>
      <c r="AK85" s="201"/>
      <c r="AL85" s="202"/>
      <c r="AM85" s="198"/>
      <c r="AN85" s="198"/>
      <c r="AO85" s="198"/>
      <c r="AP85" s="198"/>
    </row>
    <row r="86" spans="1:42" ht="13.15" customHeight="1" x14ac:dyDescent="0.25">
      <c r="A86" s="18">
        <v>3250</v>
      </c>
      <c r="B86" s="24">
        <v>0.05</v>
      </c>
      <c r="C86" s="28">
        <v>450</v>
      </c>
      <c r="D86" s="23">
        <v>0.05</v>
      </c>
      <c r="E86" s="33"/>
      <c r="F86" s="20" t="s">
        <v>136</v>
      </c>
      <c r="G86" s="6" t="s">
        <v>137</v>
      </c>
      <c r="H86" s="3" t="s">
        <v>25</v>
      </c>
      <c r="I86" s="3">
        <v>80</v>
      </c>
      <c r="J86" s="5">
        <v>3454</v>
      </c>
      <c r="K86" s="135">
        <f t="shared" si="14"/>
        <v>276320</v>
      </c>
      <c r="L86" s="71">
        <v>70</v>
      </c>
      <c r="M86" s="83">
        <f t="shared" si="11"/>
        <v>241780</v>
      </c>
      <c r="N86" s="29"/>
      <c r="O86" s="76">
        <f t="shared" si="12"/>
        <v>0</v>
      </c>
      <c r="P86" s="94"/>
      <c r="Q86" s="82">
        <f t="shared" si="13"/>
        <v>0</v>
      </c>
      <c r="W86" s="70">
        <f t="shared" si="8"/>
        <v>0</v>
      </c>
      <c r="X86" s="70">
        <f>AN86</f>
        <v>0</v>
      </c>
      <c r="Y86" s="70">
        <f>X86</f>
        <v>0</v>
      </c>
      <c r="AB86" s="70">
        <f t="shared" si="10"/>
        <v>0</v>
      </c>
      <c r="AI86" s="165"/>
      <c r="AJ86" s="168"/>
      <c r="AK86" s="166"/>
    </row>
    <row r="87" spans="1:42" hidden="1" x14ac:dyDescent="0.25">
      <c r="A87" s="18">
        <v>285</v>
      </c>
      <c r="B87" s="24">
        <v>0.05</v>
      </c>
      <c r="C87" s="28">
        <v>150</v>
      </c>
      <c r="D87" s="23">
        <v>0.05</v>
      </c>
      <c r="E87" s="33"/>
      <c r="F87" s="20" t="s">
        <v>138</v>
      </c>
      <c r="G87" s="6" t="s">
        <v>139</v>
      </c>
      <c r="H87" s="3" t="s">
        <v>25</v>
      </c>
      <c r="I87" s="3">
        <v>4</v>
      </c>
      <c r="J87" s="5">
        <v>421</v>
      </c>
      <c r="K87" s="135">
        <f t="shared" si="14"/>
        <v>1684</v>
      </c>
      <c r="L87" s="71"/>
      <c r="M87" s="83">
        <f t="shared" si="11"/>
        <v>0</v>
      </c>
      <c r="N87" s="29"/>
      <c r="O87" s="76">
        <f t="shared" si="12"/>
        <v>0</v>
      </c>
      <c r="P87" s="94"/>
      <c r="Q87" s="82">
        <f t="shared" si="13"/>
        <v>0</v>
      </c>
      <c r="W87" s="70">
        <f t="shared" si="8"/>
        <v>0</v>
      </c>
      <c r="X87" s="70">
        <v>35640</v>
      </c>
      <c r="Y87" s="70">
        <f t="shared" si="9"/>
        <v>15004440</v>
      </c>
      <c r="AB87" s="70">
        <f t="shared" si="10"/>
        <v>0</v>
      </c>
      <c r="AI87" s="165"/>
      <c r="AJ87" s="168"/>
      <c r="AK87" s="166"/>
    </row>
    <row r="88" spans="1:42" hidden="1" x14ac:dyDescent="0.25">
      <c r="A88" s="1"/>
      <c r="B88" s="1"/>
      <c r="C88" s="27"/>
      <c r="D88" s="1"/>
      <c r="E88" s="1"/>
      <c r="F88" s="20">
        <v>14</v>
      </c>
      <c r="G88" s="11" t="s">
        <v>140</v>
      </c>
      <c r="H88" s="3"/>
      <c r="I88" s="3"/>
      <c r="J88" s="91">
        <v>0</v>
      </c>
      <c r="K88" s="135">
        <f t="shared" si="14"/>
        <v>0</v>
      </c>
      <c r="L88" s="71"/>
      <c r="M88" s="83">
        <f t="shared" si="11"/>
        <v>0</v>
      </c>
      <c r="N88" s="29"/>
      <c r="O88" s="76">
        <f t="shared" si="12"/>
        <v>0</v>
      </c>
      <c r="P88" s="94"/>
      <c r="Q88" s="82">
        <f t="shared" si="13"/>
        <v>0</v>
      </c>
      <c r="W88" s="70">
        <f t="shared" si="8"/>
        <v>0</v>
      </c>
      <c r="X88" s="70">
        <v>35640</v>
      </c>
      <c r="Y88" s="70">
        <f t="shared" si="9"/>
        <v>0</v>
      </c>
      <c r="AB88" s="70">
        <f t="shared" si="10"/>
        <v>0</v>
      </c>
      <c r="AI88" s="165"/>
      <c r="AJ88" s="168"/>
      <c r="AK88" s="166"/>
    </row>
    <row r="89" spans="1:42" hidden="1" x14ac:dyDescent="0.25">
      <c r="A89" s="18">
        <v>18</v>
      </c>
      <c r="B89" s="24">
        <v>0.05</v>
      </c>
      <c r="C89" s="28">
        <v>2</v>
      </c>
      <c r="D89" s="23">
        <v>0.05</v>
      </c>
      <c r="E89" s="33"/>
      <c r="F89" s="20" t="s">
        <v>141</v>
      </c>
      <c r="G89" s="6" t="s">
        <v>142</v>
      </c>
      <c r="H89" s="3" t="s">
        <v>22</v>
      </c>
      <c r="I89" s="3">
        <v>600</v>
      </c>
      <c r="J89" s="91">
        <v>10.66</v>
      </c>
      <c r="K89" s="135">
        <f t="shared" si="14"/>
        <v>6396</v>
      </c>
      <c r="L89" s="71"/>
      <c r="M89" s="83">
        <f t="shared" si="11"/>
        <v>0</v>
      </c>
      <c r="N89" s="29"/>
      <c r="O89" s="76">
        <f t="shared" si="12"/>
        <v>0</v>
      </c>
      <c r="P89" s="94"/>
      <c r="Q89" s="82">
        <f t="shared" si="13"/>
        <v>0</v>
      </c>
      <c r="W89" s="70">
        <f t="shared" si="8"/>
        <v>0</v>
      </c>
      <c r="X89" s="70">
        <v>35640</v>
      </c>
      <c r="Y89" s="70">
        <f t="shared" si="9"/>
        <v>379922.4</v>
      </c>
      <c r="AB89" s="70">
        <f t="shared" si="10"/>
        <v>0</v>
      </c>
      <c r="AI89" s="165"/>
      <c r="AJ89" s="168"/>
      <c r="AK89" s="166"/>
    </row>
    <row r="90" spans="1:42" hidden="1" x14ac:dyDescent="0.25">
      <c r="A90" s="18">
        <v>28</v>
      </c>
      <c r="B90" s="24">
        <v>0.05</v>
      </c>
      <c r="C90" s="28">
        <v>2</v>
      </c>
      <c r="D90" s="23">
        <v>0.05</v>
      </c>
      <c r="E90" s="33"/>
      <c r="F90" s="20" t="s">
        <v>143</v>
      </c>
      <c r="G90" s="6" t="s">
        <v>144</v>
      </c>
      <c r="H90" s="3" t="s">
        <v>22</v>
      </c>
      <c r="I90" s="3">
        <v>1500</v>
      </c>
      <c r="J90" s="91">
        <v>16.010000000000002</v>
      </c>
      <c r="K90" s="135">
        <f t="shared" si="14"/>
        <v>24015.000000000004</v>
      </c>
      <c r="L90" s="71"/>
      <c r="M90" s="83">
        <f t="shared" si="11"/>
        <v>0</v>
      </c>
      <c r="N90" s="29"/>
      <c r="O90" s="76">
        <f t="shared" si="12"/>
        <v>0</v>
      </c>
      <c r="P90" s="94"/>
      <c r="Q90" s="82">
        <f t="shared" si="13"/>
        <v>0</v>
      </c>
      <c r="W90" s="70">
        <f t="shared" si="8"/>
        <v>0</v>
      </c>
      <c r="X90" s="70">
        <v>35640</v>
      </c>
      <c r="Y90" s="70">
        <f t="shared" si="9"/>
        <v>570596.4</v>
      </c>
      <c r="AB90" s="70">
        <f t="shared" si="10"/>
        <v>0</v>
      </c>
      <c r="AI90" s="165"/>
      <c r="AJ90" s="168"/>
      <c r="AK90" s="166"/>
    </row>
    <row r="91" spans="1:42" ht="9.6" hidden="1" customHeight="1" x14ac:dyDescent="0.25">
      <c r="A91" s="18">
        <v>23</v>
      </c>
      <c r="B91" s="24">
        <v>0.05</v>
      </c>
      <c r="C91" s="28">
        <v>2</v>
      </c>
      <c r="D91" s="23">
        <v>0.05</v>
      </c>
      <c r="E91" s="33"/>
      <c r="F91" s="20" t="s">
        <v>145</v>
      </c>
      <c r="G91" s="6" t="s">
        <v>146</v>
      </c>
      <c r="H91" s="3" t="s">
        <v>22</v>
      </c>
      <c r="I91" s="3">
        <v>1500</v>
      </c>
      <c r="J91" s="91">
        <v>21.54</v>
      </c>
      <c r="K91" s="135">
        <f t="shared" si="14"/>
        <v>32310</v>
      </c>
      <c r="L91" s="71"/>
      <c r="M91" s="83">
        <f t="shared" si="11"/>
        <v>0</v>
      </c>
      <c r="N91" s="29"/>
      <c r="O91" s="76">
        <f t="shared" si="12"/>
        <v>0</v>
      </c>
      <c r="P91" s="94"/>
      <c r="Q91" s="82">
        <f t="shared" si="13"/>
        <v>0</v>
      </c>
      <c r="W91" s="70">
        <f t="shared" si="8"/>
        <v>0</v>
      </c>
      <c r="X91" s="70">
        <v>35640</v>
      </c>
      <c r="Y91" s="70">
        <f t="shared" si="9"/>
        <v>767685.6</v>
      </c>
      <c r="AB91" s="70">
        <f t="shared" si="10"/>
        <v>0</v>
      </c>
      <c r="AI91" s="165"/>
      <c r="AJ91" s="168"/>
      <c r="AK91" s="166"/>
    </row>
    <row r="92" spans="1:42" hidden="1" x14ac:dyDescent="0.25">
      <c r="A92" s="1"/>
      <c r="B92" s="1"/>
      <c r="C92" s="27"/>
      <c r="D92" s="1"/>
      <c r="E92" s="1"/>
      <c r="F92" s="20">
        <v>15</v>
      </c>
      <c r="G92" s="11" t="s">
        <v>147</v>
      </c>
      <c r="H92" s="11"/>
      <c r="I92" s="2"/>
      <c r="J92" s="91">
        <v>0</v>
      </c>
      <c r="K92" s="135">
        <f t="shared" si="14"/>
        <v>0</v>
      </c>
      <c r="L92" s="71"/>
      <c r="M92" s="83">
        <f t="shared" si="11"/>
        <v>0</v>
      </c>
      <c r="N92" s="29"/>
      <c r="O92" s="76">
        <f t="shared" si="12"/>
        <v>0</v>
      </c>
      <c r="P92" s="94"/>
      <c r="Q92" s="82">
        <f t="shared" si="13"/>
        <v>0</v>
      </c>
      <c r="W92" s="70">
        <f t="shared" si="8"/>
        <v>0</v>
      </c>
      <c r="X92" s="70">
        <v>35640</v>
      </c>
      <c r="Y92" s="70">
        <f t="shared" si="9"/>
        <v>0</v>
      </c>
      <c r="AB92" s="70">
        <f t="shared" si="10"/>
        <v>0</v>
      </c>
      <c r="AI92" s="165"/>
      <c r="AJ92" s="168"/>
      <c r="AK92" s="166"/>
    </row>
    <row r="93" spans="1:42" hidden="1" x14ac:dyDescent="0.25">
      <c r="A93" s="18">
        <v>2</v>
      </c>
      <c r="B93" s="24">
        <v>0.05</v>
      </c>
      <c r="C93" s="28">
        <v>0.5</v>
      </c>
      <c r="D93" s="23">
        <v>0.05</v>
      </c>
      <c r="E93" s="33"/>
      <c r="F93" s="20" t="s">
        <v>148</v>
      </c>
      <c r="G93" s="6" t="s">
        <v>149</v>
      </c>
      <c r="H93" s="3" t="s">
        <v>22</v>
      </c>
      <c r="I93" s="3">
        <v>1500</v>
      </c>
      <c r="J93" s="91">
        <v>1.5</v>
      </c>
      <c r="K93" s="135">
        <f t="shared" si="14"/>
        <v>2250</v>
      </c>
      <c r="L93" s="71"/>
      <c r="M93" s="83">
        <f t="shared" si="11"/>
        <v>0</v>
      </c>
      <c r="N93" s="29"/>
      <c r="O93" s="76">
        <f t="shared" si="12"/>
        <v>0</v>
      </c>
      <c r="P93" s="94"/>
      <c r="Q93" s="82">
        <f t="shared" si="13"/>
        <v>0</v>
      </c>
      <c r="W93" s="70">
        <f t="shared" si="8"/>
        <v>0</v>
      </c>
      <c r="X93" s="70">
        <v>35640</v>
      </c>
      <c r="Y93" s="70">
        <f t="shared" si="9"/>
        <v>53460</v>
      </c>
      <c r="AB93" s="70">
        <f t="shared" si="10"/>
        <v>0</v>
      </c>
      <c r="AI93" s="165"/>
      <c r="AJ93" s="168"/>
      <c r="AK93" s="166"/>
    </row>
    <row r="94" spans="1:42" hidden="1" x14ac:dyDescent="0.25">
      <c r="A94" s="1"/>
      <c r="B94" s="1"/>
      <c r="C94" s="27"/>
      <c r="D94" s="1"/>
      <c r="E94" s="1"/>
      <c r="F94" s="20">
        <v>16</v>
      </c>
      <c r="G94" s="11" t="s">
        <v>150</v>
      </c>
      <c r="H94" s="11"/>
      <c r="I94" s="2"/>
      <c r="J94" s="5">
        <v>0</v>
      </c>
      <c r="K94" s="135">
        <f t="shared" si="14"/>
        <v>0</v>
      </c>
      <c r="L94" s="71"/>
      <c r="M94" s="83">
        <f t="shared" si="11"/>
        <v>0</v>
      </c>
      <c r="N94" s="29"/>
      <c r="O94" s="76">
        <f t="shared" si="12"/>
        <v>0</v>
      </c>
      <c r="P94" s="94"/>
      <c r="Q94" s="82">
        <f t="shared" si="13"/>
        <v>0</v>
      </c>
      <c r="W94" s="70">
        <f t="shared" si="8"/>
        <v>0</v>
      </c>
      <c r="X94" s="70">
        <v>35640</v>
      </c>
      <c r="Y94" s="70">
        <f t="shared" si="9"/>
        <v>0</v>
      </c>
      <c r="AB94" s="70">
        <f t="shared" si="10"/>
        <v>0</v>
      </c>
      <c r="AI94" s="165"/>
      <c r="AJ94" s="168"/>
      <c r="AK94" s="166"/>
    </row>
    <row r="95" spans="1:42" hidden="1" x14ac:dyDescent="0.25">
      <c r="A95" s="18">
        <v>240</v>
      </c>
      <c r="B95" s="24">
        <v>0.05</v>
      </c>
      <c r="C95" s="28">
        <v>10</v>
      </c>
      <c r="D95" s="23">
        <v>0.05</v>
      </c>
      <c r="E95" s="33"/>
      <c r="F95" s="20" t="s">
        <v>151</v>
      </c>
      <c r="G95" s="6" t="s">
        <v>152</v>
      </c>
      <c r="H95" s="3" t="s">
        <v>25</v>
      </c>
      <c r="I95" s="3">
        <v>10</v>
      </c>
      <c r="J95" s="5">
        <v>250</v>
      </c>
      <c r="K95" s="135">
        <f t="shared" si="14"/>
        <v>2500</v>
      </c>
      <c r="L95" s="71"/>
      <c r="M95" s="83">
        <f t="shared" si="11"/>
        <v>0</v>
      </c>
      <c r="N95" s="29"/>
      <c r="O95" s="76">
        <f t="shared" si="12"/>
        <v>0</v>
      </c>
      <c r="P95" s="94"/>
      <c r="Q95" s="82">
        <f t="shared" si="13"/>
        <v>0</v>
      </c>
      <c r="W95" s="70">
        <f t="shared" si="8"/>
        <v>0</v>
      </c>
      <c r="X95" s="70">
        <v>35640</v>
      </c>
      <c r="Y95" s="70">
        <f t="shared" si="9"/>
        <v>8910000</v>
      </c>
      <c r="AB95" s="70">
        <f t="shared" si="10"/>
        <v>0</v>
      </c>
      <c r="AI95" s="165"/>
      <c r="AJ95" s="168"/>
      <c r="AK95" s="166"/>
    </row>
    <row r="96" spans="1:42" hidden="1" x14ac:dyDescent="0.25">
      <c r="A96" s="1"/>
      <c r="B96" s="1"/>
      <c r="C96" s="28">
        <v>50000</v>
      </c>
      <c r="D96" s="23">
        <v>0.05</v>
      </c>
      <c r="E96" s="33"/>
      <c r="F96" s="20" t="s">
        <v>153</v>
      </c>
      <c r="G96" s="6" t="s">
        <v>154</v>
      </c>
      <c r="H96" s="3" t="s">
        <v>2</v>
      </c>
      <c r="I96" s="3">
        <v>1</v>
      </c>
      <c r="J96" s="5">
        <v>13860</v>
      </c>
      <c r="K96" s="135">
        <f t="shared" si="14"/>
        <v>13860</v>
      </c>
      <c r="L96" s="71"/>
      <c r="M96" s="83">
        <f t="shared" si="11"/>
        <v>0</v>
      </c>
      <c r="N96" s="29"/>
      <c r="O96" s="76">
        <f t="shared" si="12"/>
        <v>0</v>
      </c>
      <c r="P96" s="94"/>
      <c r="Q96" s="82">
        <f t="shared" si="13"/>
        <v>0</v>
      </c>
      <c r="W96" s="70">
        <f t="shared" si="8"/>
        <v>0</v>
      </c>
      <c r="X96" s="70">
        <v>35640</v>
      </c>
      <c r="Y96" s="70">
        <f t="shared" si="9"/>
        <v>493970400</v>
      </c>
      <c r="AB96" s="70">
        <f t="shared" si="10"/>
        <v>0</v>
      </c>
      <c r="AI96" s="165"/>
      <c r="AJ96" s="168"/>
      <c r="AK96" s="166"/>
    </row>
    <row r="97" spans="1:38" hidden="1" x14ac:dyDescent="0.25">
      <c r="A97" s="1"/>
      <c r="B97" s="1"/>
      <c r="C97" s="28">
        <v>15000</v>
      </c>
      <c r="D97" s="23">
        <v>0.05</v>
      </c>
      <c r="E97" s="33"/>
      <c r="F97" s="20" t="s">
        <v>155</v>
      </c>
      <c r="G97" s="6" t="s">
        <v>156</v>
      </c>
      <c r="H97" s="3" t="s">
        <v>2</v>
      </c>
      <c r="I97" s="3">
        <v>1</v>
      </c>
      <c r="J97" s="5">
        <v>6930</v>
      </c>
      <c r="K97" s="135">
        <f t="shared" si="14"/>
        <v>6930</v>
      </c>
      <c r="L97" s="71"/>
      <c r="M97" s="83">
        <f t="shared" si="11"/>
        <v>0</v>
      </c>
      <c r="N97" s="29"/>
      <c r="O97" s="76">
        <f t="shared" si="12"/>
        <v>0</v>
      </c>
      <c r="P97" s="94"/>
      <c r="Q97" s="82">
        <f t="shared" si="13"/>
        <v>0</v>
      </c>
      <c r="W97" s="70">
        <f t="shared" si="8"/>
        <v>0</v>
      </c>
      <c r="X97" s="70">
        <v>35640</v>
      </c>
      <c r="Y97" s="70">
        <f t="shared" si="9"/>
        <v>246985200</v>
      </c>
      <c r="AB97" s="70">
        <f t="shared" si="10"/>
        <v>0</v>
      </c>
      <c r="AI97" s="165"/>
      <c r="AJ97" s="168"/>
      <c r="AK97" s="166"/>
    </row>
    <row r="98" spans="1:38" hidden="1" x14ac:dyDescent="0.25">
      <c r="A98" s="1"/>
      <c r="B98" s="1"/>
      <c r="C98" s="27"/>
      <c r="D98" s="1"/>
      <c r="E98" s="1"/>
      <c r="F98" s="20"/>
      <c r="G98" s="9"/>
      <c r="H98" s="3"/>
      <c r="I98" s="3"/>
      <c r="J98" s="5"/>
      <c r="K98" s="135"/>
      <c r="L98" s="71"/>
      <c r="M98" s="71"/>
      <c r="N98" s="29"/>
      <c r="P98" s="94"/>
      <c r="Q98" s="82">
        <f t="shared" si="13"/>
        <v>0</v>
      </c>
      <c r="W98" s="70">
        <f t="shared" si="8"/>
        <v>0</v>
      </c>
      <c r="X98" s="70">
        <v>35640</v>
      </c>
      <c r="Y98" s="70">
        <f t="shared" si="9"/>
        <v>0</v>
      </c>
      <c r="AB98" s="70">
        <f t="shared" si="10"/>
        <v>0</v>
      </c>
      <c r="AI98" s="165"/>
      <c r="AJ98" s="168"/>
      <c r="AK98" s="166"/>
    </row>
    <row r="99" spans="1:38" hidden="1" x14ac:dyDescent="0.25">
      <c r="C99" s="29"/>
      <c r="F99" s="20"/>
      <c r="G99" s="9"/>
      <c r="H99" s="3"/>
      <c r="I99" s="3"/>
      <c r="J99" s="5"/>
      <c r="K99" s="135"/>
      <c r="N99" s="29"/>
      <c r="P99" s="94"/>
      <c r="Q99" s="82">
        <f t="shared" si="13"/>
        <v>0</v>
      </c>
      <c r="W99" s="70">
        <f t="shared" si="8"/>
        <v>0</v>
      </c>
      <c r="X99" s="70">
        <v>35640</v>
      </c>
      <c r="Y99" s="70">
        <f t="shared" si="9"/>
        <v>0</v>
      </c>
      <c r="AB99" s="70">
        <f t="shared" si="10"/>
        <v>0</v>
      </c>
      <c r="AI99" s="165"/>
      <c r="AJ99" s="168"/>
      <c r="AK99" s="166"/>
    </row>
    <row r="100" spans="1:38" hidden="1" x14ac:dyDescent="0.25">
      <c r="C100" s="29"/>
      <c r="F100" s="20"/>
      <c r="G100" s="9"/>
      <c r="H100" s="3"/>
      <c r="I100" s="3"/>
      <c r="J100" s="5"/>
      <c r="K100" s="135"/>
      <c r="N100" s="29"/>
      <c r="P100" s="94"/>
      <c r="Q100" s="82">
        <f t="shared" si="13"/>
        <v>0</v>
      </c>
      <c r="W100" s="70">
        <f t="shared" si="8"/>
        <v>0</v>
      </c>
      <c r="X100" s="70">
        <v>35640</v>
      </c>
      <c r="Y100" s="70">
        <f t="shared" si="9"/>
        <v>0</v>
      </c>
      <c r="AB100" s="70">
        <f t="shared" si="10"/>
        <v>0</v>
      </c>
      <c r="AI100" s="165"/>
      <c r="AJ100" s="168"/>
      <c r="AK100" s="166"/>
    </row>
    <row r="101" spans="1:38" hidden="1" x14ac:dyDescent="0.25">
      <c r="C101" s="29"/>
      <c r="F101" s="20"/>
      <c r="G101" s="9"/>
      <c r="H101" s="3"/>
      <c r="I101" s="3"/>
      <c r="J101" s="5"/>
      <c r="K101" s="135"/>
      <c r="N101" s="29"/>
      <c r="P101" s="94"/>
      <c r="Q101" s="82">
        <f t="shared" si="13"/>
        <v>0</v>
      </c>
      <c r="W101" s="70">
        <f t="shared" si="8"/>
        <v>0</v>
      </c>
      <c r="X101" s="70">
        <v>35640</v>
      </c>
      <c r="Y101" s="70">
        <f t="shared" si="9"/>
        <v>0</v>
      </c>
      <c r="AB101" s="70">
        <f t="shared" si="10"/>
        <v>0</v>
      </c>
      <c r="AI101" s="165"/>
      <c r="AJ101" s="168"/>
      <c r="AK101" s="166"/>
    </row>
    <row r="102" spans="1:38" hidden="1" x14ac:dyDescent="0.25">
      <c r="C102" s="29"/>
      <c r="F102" s="20"/>
      <c r="G102" s="9"/>
      <c r="H102" s="3"/>
      <c r="I102" s="3"/>
      <c r="J102" s="5"/>
      <c r="K102" s="135"/>
      <c r="N102" s="29"/>
      <c r="P102" s="94"/>
      <c r="Q102" s="82">
        <f t="shared" si="13"/>
        <v>0</v>
      </c>
      <c r="W102" s="70">
        <f t="shared" si="8"/>
        <v>0</v>
      </c>
      <c r="X102" s="70">
        <v>35640</v>
      </c>
      <c r="Y102" s="70">
        <f t="shared" si="9"/>
        <v>0</v>
      </c>
      <c r="AB102" s="70">
        <f t="shared" si="10"/>
        <v>0</v>
      </c>
      <c r="AI102" s="165"/>
      <c r="AJ102" s="168"/>
      <c r="AK102" s="166"/>
    </row>
    <row r="103" spans="1:38" x14ac:dyDescent="0.25">
      <c r="C103" s="29"/>
      <c r="F103" s="20"/>
      <c r="G103" s="9"/>
      <c r="H103" s="3"/>
      <c r="I103" s="3"/>
      <c r="J103" s="5"/>
      <c r="K103" s="135"/>
      <c r="N103" s="29"/>
      <c r="P103" s="94"/>
      <c r="Q103" s="82">
        <f t="shared" si="13"/>
        <v>0</v>
      </c>
      <c r="W103" s="70">
        <f t="shared" si="8"/>
        <v>0</v>
      </c>
      <c r="Y103" s="70">
        <f t="shared" si="9"/>
        <v>0</v>
      </c>
      <c r="AB103" s="70">
        <f t="shared" si="10"/>
        <v>0</v>
      </c>
      <c r="AI103" s="165"/>
      <c r="AJ103" s="168"/>
      <c r="AK103" s="166"/>
    </row>
    <row r="104" spans="1:38" x14ac:dyDescent="0.25">
      <c r="A104" s="100"/>
      <c r="B104" s="100"/>
      <c r="C104" s="101"/>
      <c r="D104" s="100"/>
      <c r="E104" s="100"/>
      <c r="F104" s="103" t="s">
        <v>285</v>
      </c>
      <c r="G104" s="104" t="s">
        <v>286</v>
      </c>
      <c r="H104" s="105" t="s">
        <v>265</v>
      </c>
      <c r="I104" s="105"/>
      <c r="J104" s="106">
        <f>400*20%</f>
        <v>80</v>
      </c>
      <c r="K104" s="136"/>
      <c r="L104" s="107"/>
      <c r="M104" s="107"/>
      <c r="N104" s="108"/>
      <c r="O104" s="102"/>
      <c r="P104" s="110">
        <v>4</v>
      </c>
      <c r="Q104" s="109">
        <f>P104*J104</f>
        <v>320</v>
      </c>
      <c r="R104" s="117"/>
      <c r="U104" s="124"/>
      <c r="V104" s="102"/>
      <c r="W104" s="70">
        <f t="shared" si="8"/>
        <v>0</v>
      </c>
      <c r="Y104" s="70">
        <f t="shared" si="9"/>
        <v>0</v>
      </c>
      <c r="AB104" s="70">
        <f t="shared" si="10"/>
        <v>0</v>
      </c>
      <c r="AI104" s="165"/>
      <c r="AJ104" s="168"/>
      <c r="AK104" s="166"/>
      <c r="AL104" s="155"/>
    </row>
    <row r="105" spans="1:38" x14ac:dyDescent="0.25">
      <c r="C105" s="29"/>
      <c r="F105" s="20"/>
      <c r="G105" s="9"/>
      <c r="H105" s="3"/>
      <c r="I105" s="3"/>
      <c r="J105" s="5"/>
      <c r="K105" s="135"/>
      <c r="N105" s="29"/>
      <c r="P105" s="94"/>
      <c r="Q105" s="82">
        <f t="shared" si="13"/>
        <v>0</v>
      </c>
      <c r="W105" s="70">
        <f t="shared" si="8"/>
        <v>0</v>
      </c>
      <c r="Y105" s="70">
        <f t="shared" si="9"/>
        <v>0</v>
      </c>
      <c r="AB105" s="70">
        <f t="shared" si="10"/>
        <v>0</v>
      </c>
      <c r="AI105" s="165"/>
      <c r="AJ105" s="168"/>
      <c r="AK105" s="166"/>
    </row>
    <row r="106" spans="1:38" x14ac:dyDescent="0.25">
      <c r="C106" s="29"/>
      <c r="F106" s="20"/>
      <c r="G106" s="9" t="s">
        <v>283</v>
      </c>
      <c r="H106" s="3" t="s">
        <v>22</v>
      </c>
      <c r="I106" s="3"/>
      <c r="J106" s="5" t="e">
        <f>#REF!</f>
        <v>#REF!</v>
      </c>
      <c r="K106" s="135"/>
      <c r="N106" s="29"/>
      <c r="P106" s="94"/>
      <c r="Q106" s="82" t="e">
        <f t="shared" si="13"/>
        <v>#REF!</v>
      </c>
      <c r="W106" s="70" t="e">
        <f t="shared" si="8"/>
        <v>#REF!</v>
      </c>
      <c r="X106" s="70">
        <v>750</v>
      </c>
      <c r="Y106" s="70" t="e">
        <f>X106*J106</f>
        <v>#REF!</v>
      </c>
      <c r="AB106" s="70" t="e">
        <f t="shared" si="10"/>
        <v>#REF!</v>
      </c>
      <c r="AI106" s="165"/>
      <c r="AJ106" s="168"/>
      <c r="AK106" s="166"/>
    </row>
    <row r="107" spans="1:38" x14ac:dyDescent="0.25">
      <c r="C107" s="29"/>
      <c r="F107" s="20"/>
      <c r="G107" s="9"/>
      <c r="H107" s="3"/>
      <c r="I107" s="3"/>
      <c r="J107" s="5"/>
      <c r="K107" s="135"/>
      <c r="N107" s="29"/>
      <c r="P107" s="94"/>
      <c r="Q107" s="82">
        <f t="shared" si="13"/>
        <v>0</v>
      </c>
      <c r="W107" s="70">
        <f t="shared" si="8"/>
        <v>0</v>
      </c>
      <c r="Y107" s="70">
        <f t="shared" si="9"/>
        <v>0</v>
      </c>
      <c r="AB107" s="70">
        <f t="shared" si="10"/>
        <v>0</v>
      </c>
      <c r="AI107" s="165"/>
      <c r="AJ107" s="168"/>
      <c r="AK107" s="166"/>
    </row>
    <row r="108" spans="1:38" x14ac:dyDescent="0.25">
      <c r="C108" s="29"/>
      <c r="F108" s="20"/>
      <c r="G108" s="104" t="s">
        <v>305</v>
      </c>
      <c r="H108" s="105" t="s">
        <v>22</v>
      </c>
      <c r="I108" s="105"/>
      <c r="J108" s="106">
        <v>90</v>
      </c>
      <c r="K108" s="135"/>
      <c r="N108" s="29"/>
      <c r="P108" s="94"/>
      <c r="Q108" s="82">
        <f t="shared" si="13"/>
        <v>0</v>
      </c>
      <c r="W108" s="70">
        <f t="shared" si="8"/>
        <v>0</v>
      </c>
      <c r="Y108" s="70">
        <f t="shared" si="9"/>
        <v>0</v>
      </c>
      <c r="AA108" s="70">
        <v>1500</v>
      </c>
      <c r="AB108" s="70">
        <f t="shared" si="10"/>
        <v>135000</v>
      </c>
      <c r="AI108" s="165"/>
      <c r="AJ108" s="168"/>
      <c r="AK108" s="166"/>
    </row>
    <row r="109" spans="1:38" x14ac:dyDescent="0.25">
      <c r="C109" s="29"/>
      <c r="F109" s="20"/>
      <c r="G109" s="9"/>
      <c r="H109" s="3"/>
      <c r="I109" s="3"/>
      <c r="J109" s="5"/>
      <c r="K109" s="135"/>
      <c r="N109" s="29"/>
      <c r="P109" s="94"/>
      <c r="Q109" s="80"/>
      <c r="W109" s="70">
        <f t="shared" si="8"/>
        <v>0</v>
      </c>
      <c r="Y109" s="70">
        <f t="shared" si="9"/>
        <v>0</v>
      </c>
      <c r="AB109" s="70">
        <f t="shared" si="10"/>
        <v>0</v>
      </c>
      <c r="AI109" s="165"/>
      <c r="AJ109" s="168"/>
      <c r="AK109" s="166"/>
    </row>
    <row r="110" spans="1:38" x14ac:dyDescent="0.25">
      <c r="C110" s="29"/>
      <c r="F110" s="20"/>
      <c r="G110" s="104" t="s">
        <v>307</v>
      </c>
      <c r="H110" s="105" t="s">
        <v>22</v>
      </c>
      <c r="I110" s="105"/>
      <c r="J110" s="106">
        <v>45</v>
      </c>
      <c r="K110" s="135"/>
      <c r="N110" s="29"/>
      <c r="P110" s="94"/>
      <c r="Q110" s="80"/>
      <c r="W110" s="70">
        <f t="shared" si="8"/>
        <v>0</v>
      </c>
      <c r="Y110" s="70">
        <f t="shared" si="9"/>
        <v>0</v>
      </c>
      <c r="AB110" s="70">
        <f t="shared" si="10"/>
        <v>0</v>
      </c>
      <c r="AI110" s="165"/>
      <c r="AJ110" s="168"/>
      <c r="AK110" s="166"/>
    </row>
    <row r="111" spans="1:38" x14ac:dyDescent="0.25">
      <c r="C111" s="29"/>
      <c r="F111" s="20"/>
      <c r="G111" s="104"/>
      <c r="H111" s="105"/>
      <c r="I111" s="105"/>
      <c r="J111" s="106"/>
      <c r="K111" s="135"/>
      <c r="N111" s="29"/>
      <c r="P111" s="94"/>
      <c r="Q111" s="80"/>
      <c r="AB111" s="70">
        <f t="shared" si="10"/>
        <v>0</v>
      </c>
      <c r="AI111" s="165"/>
      <c r="AJ111" s="168"/>
      <c r="AK111" s="166"/>
    </row>
    <row r="112" spans="1:38" x14ac:dyDescent="0.25">
      <c r="C112" s="29"/>
      <c r="F112" s="20"/>
      <c r="G112" s="102" t="s">
        <v>308</v>
      </c>
      <c r="H112" s="105" t="s">
        <v>265</v>
      </c>
      <c r="I112" s="105"/>
      <c r="J112" s="106">
        <f>174*1.3</f>
        <v>226.20000000000002</v>
      </c>
      <c r="K112" s="135"/>
      <c r="N112" s="29"/>
      <c r="P112" s="94"/>
      <c r="Q112" s="80"/>
      <c r="AB112" s="70">
        <f t="shared" si="10"/>
        <v>0</v>
      </c>
      <c r="AI112" s="165"/>
      <c r="AJ112" s="168"/>
      <c r="AK112" s="166"/>
    </row>
    <row r="113" spans="3:37" x14ac:dyDescent="0.25">
      <c r="C113" s="29"/>
      <c r="F113" s="20"/>
      <c r="G113" s="104"/>
      <c r="H113" s="105"/>
      <c r="I113" s="105"/>
      <c r="J113" s="106"/>
      <c r="K113" s="135"/>
      <c r="N113" s="29"/>
      <c r="P113" s="94"/>
      <c r="Q113" s="80"/>
      <c r="AB113" s="70">
        <f t="shared" si="10"/>
        <v>0</v>
      </c>
      <c r="AI113" s="165"/>
      <c r="AJ113" s="168"/>
      <c r="AK113" s="166"/>
    </row>
    <row r="114" spans="3:37" x14ac:dyDescent="0.25">
      <c r="C114" s="29"/>
      <c r="F114" s="20"/>
      <c r="G114" s="104"/>
      <c r="H114" s="105"/>
      <c r="I114" s="105"/>
      <c r="J114" s="106"/>
      <c r="K114" s="135"/>
      <c r="P114" s="94"/>
      <c r="Q114" s="80"/>
      <c r="AB114" s="70">
        <f t="shared" si="10"/>
        <v>0</v>
      </c>
      <c r="AI114" s="165"/>
      <c r="AJ114" s="168"/>
      <c r="AK114" s="166"/>
    </row>
    <row r="115" spans="3:37" x14ac:dyDescent="0.25">
      <c r="C115" s="29"/>
      <c r="F115" s="20"/>
      <c r="G115" s="104" t="s">
        <v>310</v>
      </c>
      <c r="H115" s="105"/>
      <c r="I115" s="105">
        <v>87</v>
      </c>
      <c r="J115" s="106">
        <v>70</v>
      </c>
      <c r="K115" s="135"/>
      <c r="P115" s="94"/>
      <c r="Q115" s="80"/>
      <c r="AB115" s="70">
        <f t="shared" si="10"/>
        <v>0</v>
      </c>
      <c r="AI115" s="165"/>
      <c r="AJ115" s="168"/>
      <c r="AK115" s="166"/>
    </row>
    <row r="116" spans="3:37" x14ac:dyDescent="0.25">
      <c r="C116" s="29"/>
      <c r="F116" s="20"/>
      <c r="G116" s="9"/>
      <c r="H116" s="3"/>
      <c r="I116" s="3"/>
      <c r="J116" s="5"/>
      <c r="K116" s="135"/>
      <c r="P116" s="94"/>
      <c r="Q116" s="80"/>
      <c r="AB116" s="70">
        <f t="shared" si="10"/>
        <v>0</v>
      </c>
      <c r="AI116" s="165"/>
      <c r="AJ116" s="168"/>
      <c r="AK116" s="166"/>
    </row>
    <row r="117" spans="3:37" x14ac:dyDescent="0.25">
      <c r="C117" s="29"/>
      <c r="F117" s="20"/>
      <c r="G117" s="104" t="s">
        <v>312</v>
      </c>
      <c r="H117" s="3"/>
      <c r="I117" s="3">
        <v>523</v>
      </c>
      <c r="J117" s="5">
        <v>70</v>
      </c>
      <c r="K117" s="135"/>
      <c r="P117" s="94"/>
      <c r="Q117" s="80"/>
      <c r="AB117" s="70">
        <f t="shared" si="10"/>
        <v>0</v>
      </c>
      <c r="AI117" s="165"/>
      <c r="AJ117" s="168"/>
      <c r="AK117" s="166"/>
    </row>
    <row r="118" spans="3:37" x14ac:dyDescent="0.25">
      <c r="C118" s="29"/>
      <c r="F118" s="20"/>
      <c r="G118" s="9"/>
      <c r="H118" s="3"/>
      <c r="I118" s="3"/>
      <c r="J118" s="5"/>
      <c r="K118" s="135"/>
      <c r="P118" s="94"/>
      <c r="Q118" s="80"/>
      <c r="AB118" s="70">
        <f t="shared" si="10"/>
        <v>0</v>
      </c>
      <c r="AI118" s="165"/>
      <c r="AJ118" s="168"/>
      <c r="AK118" s="166"/>
    </row>
    <row r="119" spans="3:37" x14ac:dyDescent="0.25">
      <c r="C119" s="29"/>
      <c r="F119" s="20"/>
      <c r="G119" s="9"/>
      <c r="H119" s="3"/>
      <c r="I119" s="3"/>
      <c r="J119" s="5"/>
      <c r="K119" s="135"/>
      <c r="P119" s="94"/>
      <c r="Q119" s="80"/>
      <c r="AB119" s="70">
        <f t="shared" si="10"/>
        <v>0</v>
      </c>
      <c r="AI119" s="165"/>
      <c r="AJ119" s="168"/>
      <c r="AK119" s="166"/>
    </row>
    <row r="120" spans="3:37" x14ac:dyDescent="0.25">
      <c r="C120" s="29"/>
      <c r="F120" s="20"/>
      <c r="G120" s="213" t="s">
        <v>157</v>
      </c>
      <c r="H120" s="213"/>
      <c r="I120" s="213"/>
      <c r="J120" s="213"/>
      <c r="K120" s="137">
        <f>SUM(K80:K113)</f>
        <v>1038613.34</v>
      </c>
      <c r="P120" s="94"/>
      <c r="Q120" s="80"/>
      <c r="AB120" s="70">
        <f t="shared" si="10"/>
        <v>0</v>
      </c>
      <c r="AI120" s="165"/>
      <c r="AJ120" s="168"/>
      <c r="AK120" s="166"/>
    </row>
    <row r="121" spans="3:37" x14ac:dyDescent="0.25">
      <c r="C121" s="29"/>
      <c r="F121" s="221" t="s">
        <v>158</v>
      </c>
      <c r="G121" s="222"/>
      <c r="H121" s="222"/>
      <c r="I121" s="222"/>
      <c r="J121" s="222"/>
      <c r="K121" s="234"/>
      <c r="N121" s="29"/>
      <c r="P121" s="94"/>
      <c r="Q121" s="80"/>
      <c r="AB121" s="70">
        <f t="shared" si="10"/>
        <v>0</v>
      </c>
      <c r="AI121" s="165"/>
      <c r="AJ121" s="168"/>
      <c r="AK121" s="166"/>
    </row>
    <row r="122" spans="3:37" x14ac:dyDescent="0.25">
      <c r="C122" s="29"/>
      <c r="F122" s="19">
        <v>1</v>
      </c>
      <c r="G122" s="235" t="s">
        <v>159</v>
      </c>
      <c r="H122" s="236"/>
      <c r="I122" s="236"/>
      <c r="J122" s="237"/>
      <c r="K122" s="137">
        <f>K43</f>
        <v>7457502.1899999995</v>
      </c>
      <c r="N122" s="29"/>
      <c r="P122" s="94"/>
      <c r="Q122" s="80"/>
      <c r="AB122" s="70">
        <f t="shared" si="10"/>
        <v>0</v>
      </c>
      <c r="AI122" s="165"/>
      <c r="AJ122" s="168"/>
      <c r="AK122" s="166"/>
    </row>
    <row r="123" spans="3:37" x14ac:dyDescent="0.25">
      <c r="C123" s="29"/>
      <c r="F123" s="19"/>
      <c r="G123" s="235"/>
      <c r="H123" s="236"/>
      <c r="I123" s="236"/>
      <c r="J123" s="237"/>
      <c r="K123" s="137"/>
      <c r="N123" s="29"/>
      <c r="P123" s="94"/>
      <c r="Q123" s="80"/>
      <c r="AB123" s="70">
        <f t="shared" si="10"/>
        <v>0</v>
      </c>
      <c r="AI123" s="165"/>
      <c r="AJ123" s="168"/>
      <c r="AK123" s="166"/>
    </row>
    <row r="124" spans="3:37" x14ac:dyDescent="0.25">
      <c r="C124" s="29"/>
      <c r="F124" s="19">
        <v>2</v>
      </c>
      <c r="G124" s="235" t="s">
        <v>160</v>
      </c>
      <c r="H124" s="236"/>
      <c r="I124" s="236"/>
      <c r="J124" s="237"/>
      <c r="K124" s="137">
        <f>K78</f>
        <v>756504.65999999992</v>
      </c>
      <c r="N124" s="29"/>
      <c r="P124" s="94"/>
      <c r="Q124" s="80"/>
      <c r="AB124" s="70">
        <f t="shared" si="10"/>
        <v>0</v>
      </c>
      <c r="AI124" s="165"/>
      <c r="AJ124" s="168"/>
      <c r="AK124" s="166"/>
    </row>
    <row r="125" spans="3:37" x14ac:dyDescent="0.25">
      <c r="C125" s="29"/>
      <c r="F125" s="19"/>
      <c r="G125" s="235"/>
      <c r="H125" s="236"/>
      <c r="I125" s="236"/>
      <c r="J125" s="237"/>
      <c r="K125" s="137"/>
      <c r="N125" s="29"/>
      <c r="P125" s="94"/>
      <c r="Q125" s="80"/>
      <c r="AB125" s="70">
        <f t="shared" si="10"/>
        <v>0</v>
      </c>
      <c r="AI125" s="165"/>
      <c r="AJ125" s="168"/>
      <c r="AK125" s="166"/>
    </row>
    <row r="126" spans="3:37" x14ac:dyDescent="0.25">
      <c r="C126" s="29"/>
      <c r="F126" s="19">
        <v>3</v>
      </c>
      <c r="G126" s="235" t="s">
        <v>161</v>
      </c>
      <c r="H126" s="236"/>
      <c r="I126" s="236"/>
      <c r="J126" s="237"/>
      <c r="K126" s="137">
        <f>K120</f>
        <v>1038613.34</v>
      </c>
      <c r="N126" s="29"/>
      <c r="P126" s="94"/>
      <c r="Q126" s="80"/>
      <c r="AB126" s="70">
        <f t="shared" si="10"/>
        <v>0</v>
      </c>
      <c r="AI126" s="165"/>
      <c r="AJ126" s="168"/>
      <c r="AK126" s="166"/>
    </row>
    <row r="127" spans="3:37" ht="15.75" thickBot="1" x14ac:dyDescent="0.3">
      <c r="C127" s="29"/>
      <c r="F127" s="19"/>
      <c r="G127" s="235"/>
      <c r="H127" s="236"/>
      <c r="I127" s="236"/>
      <c r="J127" s="237"/>
      <c r="K127" s="137"/>
      <c r="N127" s="29"/>
      <c r="P127" s="94"/>
      <c r="Q127" s="80"/>
      <c r="AB127" s="70">
        <f t="shared" si="10"/>
        <v>0</v>
      </c>
      <c r="AI127" s="165"/>
      <c r="AJ127" s="168"/>
      <c r="AK127" s="166"/>
    </row>
    <row r="128" spans="3:37" ht="15.75" thickBot="1" x14ac:dyDescent="0.3">
      <c r="C128" s="30"/>
      <c r="D128" s="31"/>
      <c r="E128" s="31"/>
      <c r="F128" s="32"/>
      <c r="G128" s="233" t="s">
        <v>162</v>
      </c>
      <c r="H128" s="233"/>
      <c r="I128" s="233"/>
      <c r="J128" s="233"/>
      <c r="K128" s="139">
        <f>SUM(K122:K127)</f>
        <v>9252620.1899999995</v>
      </c>
      <c r="M128" s="90" t="e">
        <f>SUM(M6:M113)</f>
        <v>#VALUE!</v>
      </c>
      <c r="N128" s="89"/>
      <c r="O128" s="99" t="e">
        <f>SUM(O6:O113)</f>
        <v>#VALUE!</v>
      </c>
      <c r="P128" s="171"/>
      <c r="Q128" s="90" t="e">
        <f>SUM(Q6:Q127)</f>
        <v>#VALUE!</v>
      </c>
      <c r="R128" s="118"/>
      <c r="S128" s="125"/>
      <c r="T128" s="125"/>
      <c r="U128" s="125"/>
      <c r="V128" s="176"/>
      <c r="W128" s="177" t="e">
        <f>SUM(W6:W127)</f>
        <v>#VALUE!</v>
      </c>
      <c r="X128" s="177"/>
      <c r="Y128" s="177" t="e">
        <f>Y106+Y86+Y51</f>
        <v>#REF!</v>
      </c>
      <c r="Z128" s="157"/>
      <c r="AA128" s="157"/>
      <c r="AB128" s="157" t="e">
        <f>SUM(AB6:AB127)</f>
        <v>#VALUE!</v>
      </c>
      <c r="AC128" s="191"/>
      <c r="AD128" s="157"/>
      <c r="AE128" s="191"/>
      <c r="AF128" s="157"/>
      <c r="AG128" s="176"/>
      <c r="AH128" s="157"/>
      <c r="AI128" s="165"/>
      <c r="AJ128" s="168"/>
      <c r="AK128" s="166"/>
    </row>
    <row r="132" spans="7:38" x14ac:dyDescent="0.25">
      <c r="AJ132" s="169"/>
      <c r="AL132" s="153"/>
    </row>
    <row r="133" spans="7:38" x14ac:dyDescent="0.25">
      <c r="AJ133" s="169"/>
      <c r="AL133" s="153"/>
    </row>
    <row r="134" spans="7:38" x14ac:dyDescent="0.25">
      <c r="G134" s="144"/>
      <c r="H134" s="145"/>
      <c r="I134" s="145"/>
      <c r="J134" s="72"/>
      <c r="K134" s="146"/>
      <c r="AJ134" s="169"/>
      <c r="AL134" s="153"/>
    </row>
    <row r="135" spans="7:38" x14ac:dyDescent="0.25">
      <c r="G135" s="144"/>
      <c r="H135" s="145"/>
      <c r="I135" s="145"/>
      <c r="J135" s="72"/>
      <c r="K135" s="146"/>
      <c r="AJ135" s="169"/>
      <c r="AL135" s="153"/>
    </row>
    <row r="136" spans="7:38" x14ac:dyDescent="0.25">
      <c r="G136" s="144"/>
      <c r="H136" s="145"/>
      <c r="I136" s="145"/>
      <c r="J136" s="72"/>
      <c r="K136" s="146"/>
      <c r="AJ136" s="169"/>
      <c r="AL136" s="153"/>
    </row>
    <row r="137" spans="7:38" x14ac:dyDescent="0.25">
      <c r="G137" s="144"/>
      <c r="H137" s="145"/>
      <c r="I137" s="145"/>
      <c r="J137" s="72"/>
      <c r="K137" s="146"/>
      <c r="AJ137" s="169"/>
      <c r="AL137" s="153"/>
    </row>
    <row r="138" spans="7:38" x14ac:dyDescent="0.25">
      <c r="G138" s="147"/>
      <c r="H138" s="148"/>
      <c r="I138" s="148"/>
      <c r="J138" s="149"/>
      <c r="K138" s="150"/>
      <c r="L138" s="95"/>
      <c r="M138" s="151"/>
      <c r="N138" s="84"/>
      <c r="O138" s="88"/>
      <c r="P138" s="85"/>
      <c r="Q138" s="88"/>
      <c r="R138" s="115"/>
      <c r="S138" s="141"/>
      <c r="T138" s="141"/>
      <c r="AJ138" s="169"/>
      <c r="AL138" s="153"/>
    </row>
    <row r="139" spans="7:38" x14ac:dyDescent="0.25">
      <c r="G139" s="147"/>
      <c r="H139" s="148"/>
      <c r="I139" s="148"/>
      <c r="J139" s="149"/>
      <c r="K139" s="150"/>
      <c r="L139" s="95"/>
      <c r="M139" s="151"/>
      <c r="N139" s="84"/>
      <c r="O139" s="88"/>
      <c r="P139" s="85"/>
      <c r="Q139" s="88"/>
      <c r="R139" s="115"/>
      <c r="S139" s="141"/>
      <c r="T139" s="141"/>
      <c r="AJ139" s="169"/>
      <c r="AL139" s="153"/>
    </row>
    <row r="140" spans="7:38" x14ac:dyDescent="0.25">
      <c r="G140" s="147"/>
      <c r="H140" s="148"/>
      <c r="I140" s="148"/>
      <c r="J140" s="149"/>
      <c r="K140" s="150"/>
      <c r="M140" s="83"/>
      <c r="N140" s="39"/>
      <c r="O140" s="76"/>
      <c r="Q140" s="76"/>
      <c r="R140" s="111"/>
      <c r="S140" s="142"/>
      <c r="T140" s="142"/>
      <c r="AJ140" s="169"/>
      <c r="AL140" s="153"/>
    </row>
    <row r="141" spans="7:38" x14ac:dyDescent="0.25">
      <c r="G141" s="147"/>
      <c r="H141" s="148"/>
      <c r="I141" s="148"/>
      <c r="J141" s="149"/>
      <c r="K141" s="150"/>
      <c r="AJ141" s="169"/>
      <c r="AL141" s="153"/>
    </row>
    <row r="142" spans="7:38" x14ac:dyDescent="0.25">
      <c r="G142" s="147"/>
      <c r="H142" s="148"/>
      <c r="I142" s="148"/>
      <c r="J142" s="149"/>
      <c r="K142" s="150"/>
      <c r="AJ142" s="169"/>
      <c r="AL142" s="153"/>
    </row>
    <row r="143" spans="7:38" x14ac:dyDescent="0.25">
      <c r="G143" s="147"/>
      <c r="H143" s="148"/>
      <c r="I143" s="148"/>
      <c r="J143" s="149"/>
      <c r="K143" s="150"/>
      <c r="AJ143" s="169"/>
      <c r="AL143" s="153"/>
    </row>
    <row r="144" spans="7:38" x14ac:dyDescent="0.25">
      <c r="G144" s="147"/>
      <c r="H144" s="148"/>
      <c r="I144" s="148"/>
      <c r="J144" s="149"/>
      <c r="K144" s="152"/>
      <c r="AJ144" s="169"/>
      <c r="AL144" s="153"/>
    </row>
    <row r="145" spans="18:38" x14ac:dyDescent="0.25">
      <c r="AJ145" s="169"/>
      <c r="AL145" s="153"/>
    </row>
    <row r="146" spans="18:38" x14ac:dyDescent="0.25">
      <c r="AJ146" s="169"/>
      <c r="AL146" s="153"/>
    </row>
    <row r="147" spans="18:38" x14ac:dyDescent="0.25">
      <c r="AJ147" s="169"/>
      <c r="AL147" s="153"/>
    </row>
    <row r="148" spans="18:38" x14ac:dyDescent="0.25">
      <c r="AJ148" s="169"/>
      <c r="AL148" s="153"/>
    </row>
    <row r="149" spans="18:38" x14ac:dyDescent="0.25">
      <c r="AJ149" s="169"/>
      <c r="AL149" s="153"/>
    </row>
    <row r="150" spans="18:38" x14ac:dyDescent="0.25">
      <c r="AJ150" s="169"/>
      <c r="AL150" s="153"/>
    </row>
    <row r="151" spans="18:38" x14ac:dyDescent="0.25">
      <c r="AJ151" s="169"/>
      <c r="AL151" s="153"/>
    </row>
    <row r="152" spans="18:38" x14ac:dyDescent="0.25">
      <c r="AJ152" s="169"/>
      <c r="AL152" s="153"/>
    </row>
    <row r="153" spans="18:38" x14ac:dyDescent="0.25">
      <c r="R153" s="143"/>
      <c r="S153" s="153"/>
      <c r="T153" s="153"/>
      <c r="AJ153" s="169"/>
      <c r="AL153" s="153"/>
    </row>
    <row r="154" spans="18:38" x14ac:dyDescent="0.25">
      <c r="AJ154" s="169"/>
      <c r="AL154" s="153"/>
    </row>
    <row r="155" spans="18:38" x14ac:dyDescent="0.25">
      <c r="AJ155" s="169"/>
      <c r="AL155" s="153"/>
    </row>
    <row r="156" spans="18:38" x14ac:dyDescent="0.25">
      <c r="AJ156" s="169"/>
      <c r="AL156" s="153"/>
    </row>
  </sheetData>
  <mergeCells count="30">
    <mergeCell ref="X1:Y3"/>
    <mergeCell ref="AE1:AF3"/>
    <mergeCell ref="Z1:AB3"/>
    <mergeCell ref="V1:W3"/>
    <mergeCell ref="I71:I75"/>
    <mergeCell ref="L1:M3"/>
    <mergeCell ref="N1:O3"/>
    <mergeCell ref="J71:J75"/>
    <mergeCell ref="F1:K1"/>
    <mergeCell ref="F2:K2"/>
    <mergeCell ref="F3:K3"/>
    <mergeCell ref="G43:J43"/>
    <mergeCell ref="R1:U3"/>
    <mergeCell ref="AC1:AD3"/>
    <mergeCell ref="AG1:AH3"/>
    <mergeCell ref="AI1:AK3"/>
    <mergeCell ref="K71:K75"/>
    <mergeCell ref="G128:J128"/>
    <mergeCell ref="G120:J120"/>
    <mergeCell ref="F121:K121"/>
    <mergeCell ref="G122:J122"/>
    <mergeCell ref="G123:J123"/>
    <mergeCell ref="G124:J124"/>
    <mergeCell ref="G125:J125"/>
    <mergeCell ref="G126:J126"/>
    <mergeCell ref="G127:J127"/>
    <mergeCell ref="G78:J78"/>
    <mergeCell ref="F71:F75"/>
    <mergeCell ref="H71:H75"/>
    <mergeCell ref="P1:Q3"/>
  </mergeCells>
  <pageMargins left="0.7" right="0.7" top="0.75" bottom="0.75" header="0.3" footer="0.3"/>
  <pageSetup paperSize="9" scale="46" orientation="landscape" horizontalDpi="4294967293" verticalDpi="300" r:id="rId1"/>
  <rowBreaks count="1" manualBreakCount="1">
    <brk id="77" max="16383" man="1"/>
  </rowBreaks>
  <colBreaks count="1" manualBreakCount="1">
    <brk id="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Page</vt:lpstr>
      <vt:lpstr>Sch. 000</vt:lpstr>
      <vt:lpstr>Sched No. 600</vt:lpstr>
      <vt:lpstr>'Cover Page'!Print_Area</vt:lpstr>
      <vt:lpstr>'Sch. 000'!Print_Area</vt:lpstr>
      <vt:lpstr>'Sched No. 600'!Print_Area</vt:lpstr>
    </vt:vector>
  </TitlesOfParts>
  <Company>Standard Bank Group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ndumi</dc:creator>
  <cp:lastModifiedBy>Brendon Dart</cp:lastModifiedBy>
  <cp:lastPrinted>2020-07-06T07:12:25Z</cp:lastPrinted>
  <dcterms:created xsi:type="dcterms:W3CDTF">2020-06-10T08:58:23Z</dcterms:created>
  <dcterms:modified xsi:type="dcterms:W3CDTF">2023-01-19T06:18:11Z</dcterms:modified>
</cp:coreProperties>
</file>